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35" windowHeight="12765" activeTab="0"/>
  </bookViews>
  <sheets>
    <sheet name="АОПО 21.06.2017г" sheetId="1" r:id="rId1"/>
    <sheet name="ПС Протвино Т1-Т4 21.06.2017г" sheetId="2" r:id="rId2"/>
    <sheet name="АТ1, АТ2 21.06.2017г" sheetId="3" r:id="rId3"/>
    <sheet name="ПС Протон 21.06.2017г" sheetId="4" r:id="rId4"/>
  </sheets>
  <definedNames/>
  <calcPr fullCalcOnLoad="1"/>
</workbook>
</file>

<file path=xl/sharedStrings.xml><?xml version="1.0" encoding="utf-8"?>
<sst xmlns="http://schemas.openxmlformats.org/spreadsheetml/2006/main" count="210" uniqueCount="124">
  <si>
    <t>Приложение 1</t>
  </si>
  <si>
    <t>Данные по фактической величине нагрузки, подключённой к АОПО</t>
  </si>
  <si>
    <t>режимный день 21.06.2017</t>
  </si>
  <si>
    <t xml:space="preserve">№ </t>
  </si>
  <si>
    <t>Противоаварийная</t>
  </si>
  <si>
    <t>Наименование линий</t>
  </si>
  <si>
    <t>Присоединение</t>
  </si>
  <si>
    <t>04-00час.</t>
  </si>
  <si>
    <t>10-00час.</t>
  </si>
  <si>
    <t>22-00час.</t>
  </si>
  <si>
    <t>п/п</t>
  </si>
  <si>
    <t>автоматика</t>
  </si>
  <si>
    <t>P, МВт</t>
  </si>
  <si>
    <t>Q, МВАр</t>
  </si>
  <si>
    <t>I, А</t>
  </si>
  <si>
    <t>ф.7 ввод№1</t>
  </si>
  <si>
    <t>АОПО Протвино 2</t>
  </si>
  <si>
    <t>Протон-Протвино2</t>
  </si>
  <si>
    <t>ф.8 ввод№2</t>
  </si>
  <si>
    <t>ф.31 РП-СВ</t>
  </si>
  <si>
    <t>ф.87 РП 5/50</t>
  </si>
  <si>
    <t>ф.90 РП 4</t>
  </si>
  <si>
    <t>ф.94 резерв</t>
  </si>
  <si>
    <t>АОПО Протвино 1</t>
  </si>
  <si>
    <t>Протон-Протвино1</t>
  </si>
  <si>
    <t>ф.95 резерв</t>
  </si>
  <si>
    <t>ф.97 КРУ КТУ</t>
  </si>
  <si>
    <t>ф.98 РП 5/50</t>
  </si>
  <si>
    <t>ф.105 РП-4</t>
  </si>
  <si>
    <t>ф.111 34СД</t>
  </si>
  <si>
    <t>ф.113Тр-р 9Т</t>
  </si>
  <si>
    <t>ф. 114 Тр-р 8Т</t>
  </si>
  <si>
    <t>АОПО ГПП220кВ</t>
  </si>
  <si>
    <t>Протон-У-70</t>
  </si>
  <si>
    <t>Т-1ГПП У-70</t>
  </si>
  <si>
    <t>Примечание. По  п. 14  ток посчитан по стороне 220кВ</t>
  </si>
  <si>
    <t>Главный энергетик</t>
  </si>
  <si>
    <t>Хамин  С.В.</t>
  </si>
  <si>
    <t xml:space="preserve"> 21 июня2017 г.</t>
  </si>
  <si>
    <t>Нагрузка трансформаторов  ГПП 110/10</t>
  </si>
  <si>
    <t>Время</t>
  </si>
  <si>
    <t xml:space="preserve">                        Т-1</t>
  </si>
  <si>
    <t xml:space="preserve">                        Т-2</t>
  </si>
  <si>
    <t xml:space="preserve">                        Т-3</t>
  </si>
  <si>
    <t xml:space="preserve">                        Т-4</t>
  </si>
  <si>
    <t>ст.110кВ</t>
  </si>
  <si>
    <t>ст.10кВ</t>
  </si>
  <si>
    <t>Положение РПН</t>
  </si>
  <si>
    <t>I</t>
  </si>
  <si>
    <t>U</t>
  </si>
  <si>
    <t>Р</t>
  </si>
  <si>
    <t>кА</t>
  </si>
  <si>
    <t>кB</t>
  </si>
  <si>
    <t>кВт</t>
  </si>
  <si>
    <t>В сутки</t>
  </si>
  <si>
    <r>
      <t xml:space="preserve"> Главный  энергетик__________________</t>
    </r>
    <r>
      <rPr>
        <u val="single"/>
        <sz val="12"/>
        <rFont val="Arial Cyr"/>
        <family val="0"/>
      </rPr>
      <t>Хамин С.В.</t>
    </r>
  </si>
  <si>
    <r>
      <t>Расчеты произвел__________________</t>
    </r>
    <r>
      <rPr>
        <u val="single"/>
        <sz val="12"/>
        <rFont val="Arial Cyr"/>
        <family val="0"/>
      </rPr>
      <t>Плешкова С.В.</t>
    </r>
  </si>
  <si>
    <t>МВт</t>
  </si>
  <si>
    <t>Протокол</t>
  </si>
  <si>
    <t xml:space="preserve"> замеров напряжения и нагрузок</t>
  </si>
  <si>
    <t>ПС Протон</t>
  </si>
  <si>
    <t>на 21 июня 2017 г.</t>
  </si>
  <si>
    <t>Наимен ование ПС</t>
  </si>
  <si>
    <t>Класс напряж ения ПС</t>
  </si>
  <si>
    <t>Диспет черское наимен ование AT</t>
  </si>
  <si>
    <t>Номинальное напряжение</t>
  </si>
  <si>
    <t>Регулир. диапазон</t>
  </si>
  <si>
    <t>Наличие устройства АРН и его использо вание</t>
  </si>
  <si>
    <t xml:space="preserve">                                              Режим работы по замерному дню</t>
  </si>
  <si>
    <t>04-00</t>
  </si>
  <si>
    <t>Полож РПН</t>
  </si>
  <si>
    <t>Коэфф. трансформ</t>
  </si>
  <si>
    <t>1</t>
  </si>
  <si>
    <t>Протон</t>
  </si>
  <si>
    <t>220/110</t>
  </si>
  <si>
    <t>AT1</t>
  </si>
  <si>
    <t>220/110/10</t>
  </si>
  <si>
    <t>±12%</t>
  </si>
  <si>
    <t>—</t>
  </si>
  <si>
    <t>2</t>
  </si>
  <si>
    <t>AT2</t>
  </si>
  <si>
    <r>
      <t>Главный энергетик ГНЦ ИФВЭ</t>
    </r>
    <r>
      <rPr>
        <sz val="12"/>
        <rFont val="Times New Roman"/>
        <family val="1"/>
      </rPr>
      <t xml:space="preserve">                                                    </t>
    </r>
  </si>
  <si>
    <t>С.В. Хамин</t>
  </si>
  <si>
    <t xml:space="preserve">Инженер ОГЭ </t>
  </si>
  <si>
    <t>С.В.Плешкова</t>
  </si>
  <si>
    <t>10-00</t>
  </si>
  <si>
    <t>22-00</t>
  </si>
  <si>
    <t>230,3/114,9/10,4</t>
  </si>
  <si>
    <t>224,1/111,1/10,10</t>
  </si>
  <si>
    <t>225,9/112,4/10,2</t>
  </si>
  <si>
    <t>229,6/115,1/10,42</t>
  </si>
  <si>
    <t>223,1/111,4/10,12</t>
  </si>
  <si>
    <t>224,7/112,6/10,22</t>
  </si>
  <si>
    <t>ПС «Протон»</t>
  </si>
  <si>
    <t>на 21 июня2017 г.</t>
  </si>
  <si>
    <t>№ п/п</t>
  </si>
  <si>
    <t>Наименование ПС</t>
  </si>
  <si>
    <t>Класс напряжения</t>
  </si>
  <si>
    <t>Наименование присоединения</t>
  </si>
  <si>
    <t>Р,МВт</t>
  </si>
  <si>
    <t>Q,Mвap</t>
  </si>
  <si>
    <r>
      <t>1</t>
    </r>
    <r>
      <rPr>
        <b/>
        <sz val="12"/>
        <rFont val="Century Schoolbook"/>
        <family val="1"/>
      </rPr>
      <t>,А</t>
    </r>
  </si>
  <si>
    <t>U,kB</t>
  </si>
  <si>
    <t>Калужская-1</t>
  </si>
  <si>
    <t>ПС «Протон» приём</t>
  </si>
  <si>
    <t>«Калужская-2</t>
  </si>
  <si>
    <t>3</t>
  </si>
  <si>
    <t>«Протон»</t>
  </si>
  <si>
    <t>Протвино-1 отдача</t>
  </si>
  <si>
    <t>110/10</t>
  </si>
  <si>
    <t>4</t>
  </si>
  <si>
    <t>Протвино-2 отдача</t>
  </si>
  <si>
    <t>5</t>
  </si>
  <si>
    <t>ПС Заокская отдача</t>
  </si>
  <si>
    <t>6</t>
  </si>
  <si>
    <t>ПС «Космос» отдача</t>
  </si>
  <si>
    <t>7</t>
  </si>
  <si>
    <r>
      <t>АТ</t>
    </r>
    <r>
      <rPr>
        <sz val="12"/>
        <rFont val="Century Schoolbook"/>
        <family val="1"/>
      </rPr>
      <t>-1</t>
    </r>
  </si>
  <si>
    <t>8</t>
  </si>
  <si>
    <r>
      <t>АТ</t>
    </r>
    <r>
      <rPr>
        <sz val="12"/>
        <rFont val="Century Schoolbook"/>
        <family val="1"/>
      </rPr>
      <t>-2</t>
    </r>
  </si>
  <si>
    <t>Главный  энергетик  ФГБУ ГНЦ ИФВЭ</t>
  </si>
  <si>
    <t>Инженер ОГЭ</t>
  </si>
  <si>
    <t>С.В. Плешкова</t>
  </si>
  <si>
    <t>Линии "Протон-Протвино-1";"Протон-Протвино-2";"Протон"-"Заокская", "Протон"-"Космос"  21 июня 2017г.работали только на отдачу.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</si>
</sst>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Arial"/>
      <family val="2"/>
    </font>
    <font>
      <sz val="14"/>
      <name val="Arial Cyr"/>
      <family val="2"/>
    </font>
    <font>
      <sz val="10"/>
      <name val="Arial Cyr"/>
      <family val="2"/>
    </font>
    <font>
      <sz val="12"/>
      <color indexed="8"/>
      <name val="Times New Roman"/>
      <family val="1"/>
    </font>
    <font>
      <u val="single"/>
      <sz val="12"/>
      <name val="Arial Cyr"/>
      <family val="0"/>
    </font>
    <font>
      <sz val="12"/>
      <name val="Century Schoolbook"/>
      <family val="1"/>
    </font>
    <font>
      <sz val="11"/>
      <name val="Century Schoolbook"/>
      <family val="1"/>
    </font>
    <font>
      <sz val="12"/>
      <name val="Franklin Gothic Heavy"/>
      <family val="2"/>
    </font>
    <font>
      <b/>
      <sz val="12"/>
      <name val="Century Schoolbook"/>
      <family val="1"/>
    </font>
    <font>
      <sz val="14"/>
      <name val="Century Schoolbook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52" applyNumberFormat="1" applyFont="1" applyFill="1" applyBorder="1" applyAlignment="1" applyProtection="1">
      <alignment vertical="top"/>
      <protection/>
    </xf>
    <xf numFmtId="0" fontId="3" fillId="0" borderId="0" xfId="52" applyNumberFormat="1" applyFont="1" applyFill="1" applyBorder="1" applyAlignment="1" applyProtection="1">
      <alignment vertical="top"/>
      <protection/>
    </xf>
    <xf numFmtId="0" fontId="5" fillId="0" borderId="0" xfId="52" applyNumberFormat="1" applyFont="1" applyFill="1" applyBorder="1" applyAlignment="1" applyProtection="1">
      <alignment vertical="top"/>
      <protection/>
    </xf>
    <xf numFmtId="0" fontId="0" fillId="0" borderId="0" xfId="0" applyBorder="1" applyAlignment="1">
      <alignment/>
    </xf>
    <xf numFmtId="0" fontId="7" fillId="0" borderId="10" xfId="52" applyNumberFormat="1" applyFont="1" applyFill="1" applyBorder="1" applyAlignment="1" applyProtection="1">
      <alignment vertical="top"/>
      <protection/>
    </xf>
    <xf numFmtId="0" fontId="6" fillId="0" borderId="0" xfId="0" applyFont="1" applyAlignment="1">
      <alignment/>
    </xf>
    <xf numFmtId="0" fontId="7" fillId="0" borderId="11" xfId="52" applyNumberFormat="1" applyFont="1" applyFill="1" applyBorder="1" applyAlignment="1" applyProtection="1">
      <alignment vertical="top"/>
      <protection/>
    </xf>
    <xf numFmtId="0" fontId="7" fillId="0" borderId="12" xfId="52" applyNumberFormat="1" applyFont="1" applyFill="1" applyBorder="1" applyAlignment="1" applyProtection="1">
      <alignment vertical="top"/>
      <protection/>
    </xf>
    <xf numFmtId="0" fontId="7" fillId="0" borderId="13" xfId="52" applyNumberFormat="1" applyFont="1" applyFill="1" applyBorder="1" applyAlignment="1" applyProtection="1">
      <alignment vertical="top"/>
      <protection/>
    </xf>
    <xf numFmtId="0" fontId="7" fillId="0" borderId="14" xfId="52" applyNumberFormat="1" applyFont="1" applyFill="1" applyBorder="1" applyAlignment="1" applyProtection="1">
      <alignment vertical="top"/>
      <protection/>
    </xf>
    <xf numFmtId="0" fontId="8" fillId="0" borderId="15" xfId="52" applyNumberFormat="1" applyFont="1" applyFill="1" applyBorder="1" applyAlignment="1" applyProtection="1">
      <alignment horizontal="left" vertical="top"/>
      <protection/>
    </xf>
    <xf numFmtId="0" fontId="8" fillId="0" borderId="16" xfId="52" applyNumberFormat="1" applyFont="1" applyFill="1" applyBorder="1" applyAlignment="1" applyProtection="1">
      <alignment vertical="top"/>
      <protection/>
    </xf>
    <xf numFmtId="0" fontId="8" fillId="0" borderId="17" xfId="52" applyNumberFormat="1" applyFont="1" applyFill="1" applyBorder="1" applyAlignment="1" applyProtection="1">
      <alignment vertical="top"/>
      <protection/>
    </xf>
    <xf numFmtId="0" fontId="8" fillId="0" borderId="18" xfId="52" applyNumberFormat="1" applyFont="1" applyFill="1" applyBorder="1" applyAlignment="1" applyProtection="1">
      <alignment vertical="top"/>
      <protection/>
    </xf>
    <xf numFmtId="0" fontId="8" fillId="0" borderId="19" xfId="52" applyNumberFormat="1" applyFont="1" applyFill="1" applyBorder="1" applyAlignment="1" applyProtection="1">
      <alignment vertical="top"/>
      <protection/>
    </xf>
    <xf numFmtId="0" fontId="8" fillId="0" borderId="10" xfId="52" applyNumberFormat="1" applyFont="1" applyFill="1" applyBorder="1" applyAlignment="1" applyProtection="1">
      <alignment vertical="top"/>
      <protection/>
    </xf>
    <xf numFmtId="0" fontId="8" fillId="0" borderId="12" xfId="52" applyNumberFormat="1" applyFont="1" applyFill="1" applyBorder="1" applyAlignment="1" applyProtection="1">
      <alignment vertical="top"/>
      <protection/>
    </xf>
    <xf numFmtId="0" fontId="7" fillId="0" borderId="0" xfId="52" applyNumberFormat="1" applyFont="1" applyFill="1" applyBorder="1" applyAlignment="1" applyProtection="1">
      <alignment vertical="top"/>
      <protection/>
    </xf>
    <xf numFmtId="0" fontId="9" fillId="0" borderId="0" xfId="52" applyNumberFormat="1" applyFont="1" applyFill="1" applyBorder="1" applyAlignment="1" applyProtection="1">
      <alignment vertical="top"/>
      <protection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2" fillId="0" borderId="0" xfId="52" applyNumberFormat="1" applyFont="1" applyFill="1" applyBorder="1" applyAlignment="1" applyProtection="1">
      <alignment horizontal="center" vertical="center"/>
      <protection/>
    </xf>
    <xf numFmtId="0" fontId="2" fillId="0" borderId="0" xfId="52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0" xfId="52" applyNumberFormat="1" applyFont="1" applyFill="1" applyBorder="1" applyAlignment="1" applyProtection="1">
      <alignment horizontal="center" vertical="center"/>
      <protection/>
    </xf>
    <xf numFmtId="0" fontId="7" fillId="0" borderId="20" xfId="52" applyNumberFormat="1" applyFont="1" applyFill="1" applyBorder="1" applyAlignment="1" applyProtection="1">
      <alignment horizontal="center" vertical="center"/>
      <protection/>
    </xf>
    <xf numFmtId="0" fontId="7" fillId="0" borderId="21" xfId="52" applyNumberFormat="1" applyFont="1" applyFill="1" applyBorder="1" applyAlignment="1" applyProtection="1">
      <alignment horizontal="center" vertical="center"/>
      <protection/>
    </xf>
    <xf numFmtId="0" fontId="7" fillId="0" borderId="22" xfId="52" applyNumberFormat="1" applyFont="1" applyFill="1" applyBorder="1" applyAlignment="1" applyProtection="1">
      <alignment horizontal="center" vertical="center"/>
      <protection/>
    </xf>
    <xf numFmtId="0" fontId="7" fillId="0" borderId="23" xfId="52" applyNumberFormat="1" applyFont="1" applyFill="1" applyBorder="1" applyAlignment="1" applyProtection="1">
      <alignment horizontal="center" vertical="center"/>
      <protection/>
    </xf>
    <xf numFmtId="0" fontId="7" fillId="0" borderId="12" xfId="52" applyNumberFormat="1" applyFont="1" applyFill="1" applyBorder="1" applyAlignment="1" applyProtection="1">
      <alignment horizontal="center" vertical="center"/>
      <protection/>
    </xf>
    <xf numFmtId="0" fontId="7" fillId="0" borderId="16" xfId="52" applyNumberFormat="1" applyFont="1" applyFill="1" applyBorder="1" applyAlignment="1" applyProtection="1">
      <alignment horizontal="center" vertical="center"/>
      <protection/>
    </xf>
    <xf numFmtId="0" fontId="7" fillId="0" borderId="17" xfId="52" applyNumberFormat="1" applyFont="1" applyFill="1" applyBorder="1" applyAlignment="1" applyProtection="1">
      <alignment horizontal="center" vertical="center"/>
      <protection/>
    </xf>
    <xf numFmtId="0" fontId="4" fillId="0" borderId="15" xfId="52" applyNumberFormat="1" applyFont="1" applyFill="1" applyBorder="1" applyAlignment="1" applyProtection="1">
      <alignment horizontal="center" vertical="center"/>
      <protection/>
    </xf>
    <xf numFmtId="2" fontId="4" fillId="0" borderId="15" xfId="52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9" fillId="0" borderId="0" xfId="52" applyNumberFormat="1" applyFont="1" applyFill="1" applyBorder="1" applyAlignment="1" applyProtection="1">
      <alignment horizontal="center" vertical="center"/>
      <protection/>
    </xf>
    <xf numFmtId="0" fontId="7" fillId="0" borderId="0" xfId="52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vertical="center"/>
    </xf>
    <xf numFmtId="0" fontId="15" fillId="0" borderId="24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164" fontId="56" fillId="0" borderId="19" xfId="0" applyNumberFormat="1" applyFont="1" applyBorder="1" applyAlignment="1">
      <alignment horizontal="center" vertical="center"/>
    </xf>
    <xf numFmtId="1" fontId="56" fillId="0" borderId="11" xfId="0" applyNumberFormat="1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164" fontId="56" fillId="0" borderId="39" xfId="0" applyNumberFormat="1" applyFont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164" fontId="56" fillId="0" borderId="14" xfId="0" applyNumberFormat="1" applyFont="1" applyBorder="1" applyAlignment="1">
      <alignment horizontal="center" vertical="center"/>
    </xf>
    <xf numFmtId="0" fontId="56" fillId="0" borderId="15" xfId="0" applyFont="1" applyBorder="1" applyAlignment="1">
      <alignment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56" fillId="0" borderId="20" xfId="0" applyFont="1" applyBorder="1" applyAlignment="1">
      <alignment/>
    </xf>
    <xf numFmtId="164" fontId="56" fillId="0" borderId="15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56" fillId="0" borderId="0" xfId="0" applyNumberFormat="1" applyFont="1" applyBorder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164" fontId="56" fillId="0" borderId="15" xfId="0" applyNumberFormat="1" applyFont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8" fillId="0" borderId="30" xfId="0" applyNumberFormat="1" applyFont="1" applyFill="1" applyBorder="1" applyAlignment="1" applyProtection="1">
      <alignment horizontal="left" vertical="top"/>
      <protection/>
    </xf>
    <xf numFmtId="0" fontId="18" fillId="0" borderId="39" xfId="0" applyNumberFormat="1" applyFont="1" applyFill="1" applyBorder="1" applyAlignment="1" applyProtection="1">
      <alignment horizontal="left" vertical="top"/>
      <protection/>
    </xf>
    <xf numFmtId="0" fontId="19" fillId="0" borderId="15" xfId="0" applyNumberFormat="1" applyFont="1" applyFill="1" applyBorder="1" applyAlignment="1" applyProtection="1">
      <alignment horizontal="center" vertical="top" wrapText="1"/>
      <protection/>
    </xf>
    <xf numFmtId="0" fontId="19" fillId="0" borderId="41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/>
      <protection/>
    </xf>
    <xf numFmtId="0" fontId="18" fillId="0" borderId="15" xfId="0" applyNumberFormat="1" applyFont="1" applyFill="1" applyBorder="1" applyAlignment="1" applyProtection="1">
      <alignment horizontal="left" vertical="top"/>
      <protection/>
    </xf>
    <xf numFmtId="0" fontId="20" fillId="0" borderId="15" xfId="0" applyNumberFormat="1" applyFont="1" applyFill="1" applyBorder="1" applyAlignment="1" applyProtection="1">
      <alignment horizontal="center" vertical="top"/>
      <protection/>
    </xf>
    <xf numFmtId="0" fontId="18" fillId="0" borderId="41" xfId="0" applyNumberFormat="1" applyFont="1" applyFill="1" applyBorder="1" applyAlignment="1" applyProtection="1">
      <alignment horizontal="center" vertical="top"/>
      <protection/>
    </xf>
    <xf numFmtId="0" fontId="18" fillId="0" borderId="34" xfId="0" applyNumberFormat="1" applyFont="1" applyFill="1" applyBorder="1" applyAlignment="1" applyProtection="1">
      <alignment horizontal="left" vertical="top"/>
      <protection/>
    </xf>
    <xf numFmtId="0" fontId="18" fillId="0" borderId="35" xfId="0" applyNumberFormat="1" applyFont="1" applyFill="1" applyBorder="1" applyAlignment="1" applyProtection="1">
      <alignment horizontal="center" vertical="top"/>
      <protection/>
    </xf>
    <xf numFmtId="0" fontId="18" fillId="0" borderId="35" xfId="0" applyNumberFormat="1" applyFont="1" applyFill="1" applyBorder="1" applyAlignment="1" applyProtection="1">
      <alignment horizontal="left" vertical="top"/>
      <protection/>
    </xf>
    <xf numFmtId="0" fontId="20" fillId="0" borderId="35" xfId="0" applyNumberFormat="1" applyFont="1" applyFill="1" applyBorder="1" applyAlignment="1" applyProtection="1">
      <alignment horizontal="center" vertical="top"/>
      <protection/>
    </xf>
    <xf numFmtId="0" fontId="18" fillId="0" borderId="35" xfId="0" applyNumberFormat="1" applyFont="1" applyFill="1" applyBorder="1" applyAlignment="1" applyProtection="1">
      <alignment vertical="top"/>
      <protection/>
    </xf>
    <xf numFmtId="0" fontId="18" fillId="0" borderId="42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Fill="1" applyBorder="1" applyAlignment="1" applyProtection="1">
      <alignment horizontal="center" vertical="center"/>
      <protection/>
    </xf>
    <xf numFmtId="0" fontId="21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22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21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5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0" fontId="19" fillId="0" borderId="31" xfId="0" applyNumberFormat="1" applyFont="1" applyFill="1" applyBorder="1" applyAlignment="1" applyProtection="1">
      <alignment horizontal="left" vertical="center"/>
      <protection/>
    </xf>
    <xf numFmtId="0" fontId="19" fillId="0" borderId="43" xfId="0" applyNumberFormat="1" applyFont="1" applyFill="1" applyBorder="1" applyAlignment="1" applyProtection="1">
      <alignment horizontal="left" vertical="center"/>
      <protection/>
    </xf>
    <xf numFmtId="0" fontId="19" fillId="0" borderId="15" xfId="0" applyNumberFormat="1" applyFont="1" applyFill="1" applyBorder="1" applyAlignment="1" applyProtection="1">
      <alignment horizontal="center" vertical="top"/>
      <protection/>
    </xf>
    <xf numFmtId="0" fontId="19" fillId="0" borderId="41" xfId="0" applyNumberFormat="1" applyFont="1" applyFill="1" applyBorder="1" applyAlignment="1" applyProtection="1">
      <alignment horizontal="center" vertical="top"/>
      <protection/>
    </xf>
    <xf numFmtId="0" fontId="19" fillId="0" borderId="31" xfId="0" applyNumberFormat="1" applyFont="1" applyFill="1" applyBorder="1" applyAlignment="1" applyProtection="1">
      <alignment horizontal="center" vertical="top" wrapText="1"/>
      <protection/>
    </xf>
    <xf numFmtId="0" fontId="19" fillId="0" borderId="15" xfId="0" applyNumberFormat="1" applyFont="1" applyFill="1" applyBorder="1" applyAlignment="1" applyProtection="1">
      <alignment horizontal="center" vertical="top" wrapText="1"/>
      <protection/>
    </xf>
    <xf numFmtId="0" fontId="55" fillId="0" borderId="44" xfId="0" applyNumberFormat="1" applyFont="1" applyFill="1" applyBorder="1" applyAlignment="1" applyProtection="1">
      <alignment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7"/>
  <sheetViews>
    <sheetView tabSelected="1" zoomScalePageLayoutView="0" workbookViewId="0" topLeftCell="A1">
      <selection activeCell="A3" sqref="A3:M27"/>
    </sheetView>
  </sheetViews>
  <sheetFormatPr defaultColWidth="9.140625" defaultRowHeight="15"/>
  <cols>
    <col min="1" max="1" width="7.28125" style="0" customWidth="1"/>
    <col min="2" max="2" width="18.7109375" style="0" customWidth="1"/>
    <col min="3" max="3" width="19.8515625" style="0" customWidth="1"/>
    <col min="4" max="4" width="14.421875" style="0" customWidth="1"/>
    <col min="5" max="12" width="10.28125" style="28" customWidth="1"/>
    <col min="13" max="13" width="10.57421875" style="28" customWidth="1"/>
  </cols>
  <sheetData>
    <row r="3" spans="1:12" ht="15">
      <c r="A3" s="2"/>
      <c r="B3" s="2"/>
      <c r="C3" s="2"/>
      <c r="D3" s="2"/>
      <c r="E3" s="26"/>
      <c r="F3" s="26"/>
      <c r="G3" s="26"/>
      <c r="H3" s="26"/>
      <c r="I3" s="27" t="s">
        <v>0</v>
      </c>
      <c r="J3" s="26"/>
      <c r="K3" s="26"/>
      <c r="L3" s="26"/>
    </row>
    <row r="5" spans="1:12" ht="18.75">
      <c r="A5" s="2"/>
      <c r="B5" s="4" t="s">
        <v>1</v>
      </c>
      <c r="C5" s="1"/>
      <c r="D5" s="3"/>
      <c r="E5" s="29"/>
      <c r="F5" s="29"/>
      <c r="G5" s="26"/>
      <c r="H5" s="26"/>
      <c r="I5" s="26"/>
      <c r="J5" s="26"/>
      <c r="K5" s="26"/>
      <c r="L5" s="26"/>
    </row>
    <row r="6" spans="1:12" ht="18.75">
      <c r="A6" s="2"/>
      <c r="B6" s="4" t="s">
        <v>2</v>
      </c>
      <c r="C6" s="3"/>
      <c r="D6" s="3"/>
      <c r="E6" s="29"/>
      <c r="F6" s="29"/>
      <c r="G6" s="26"/>
      <c r="H6" s="26"/>
      <c r="I6" s="26"/>
      <c r="J6" s="26"/>
      <c r="K6" s="26"/>
      <c r="L6" s="26"/>
    </row>
    <row r="7" spans="1:12" ht="15">
      <c r="A7" s="2"/>
      <c r="B7" s="2"/>
      <c r="C7" s="2"/>
      <c r="D7" s="2"/>
      <c r="E7" s="26"/>
      <c r="F7" s="26"/>
      <c r="G7" s="26"/>
      <c r="H7" s="26"/>
      <c r="I7" s="26"/>
      <c r="J7" s="26"/>
      <c r="K7" s="26"/>
      <c r="L7" s="26"/>
    </row>
    <row r="8" spans="1:13" ht="15">
      <c r="A8" s="21" t="s">
        <v>3</v>
      </c>
      <c r="B8" s="6" t="s">
        <v>4</v>
      </c>
      <c r="C8" s="6" t="s">
        <v>5</v>
      </c>
      <c r="D8" s="6" t="s">
        <v>6</v>
      </c>
      <c r="E8" s="30"/>
      <c r="F8" s="31" t="s">
        <v>7</v>
      </c>
      <c r="G8" s="32"/>
      <c r="H8" s="30"/>
      <c r="I8" s="31" t="s">
        <v>8</v>
      </c>
      <c r="J8" s="32"/>
      <c r="K8" s="30"/>
      <c r="L8" s="31" t="s">
        <v>9</v>
      </c>
      <c r="M8" s="32"/>
    </row>
    <row r="9" spans="1:13" ht="15">
      <c r="A9" s="22" t="s">
        <v>10</v>
      </c>
      <c r="B9" s="8" t="s">
        <v>11</v>
      </c>
      <c r="C9" s="8"/>
      <c r="D9" s="8"/>
      <c r="E9" s="33" t="s">
        <v>12</v>
      </c>
      <c r="F9" s="34" t="s">
        <v>13</v>
      </c>
      <c r="G9" s="35" t="s">
        <v>14</v>
      </c>
      <c r="H9" s="36" t="s">
        <v>12</v>
      </c>
      <c r="I9" s="34" t="s">
        <v>13</v>
      </c>
      <c r="J9" s="35" t="s">
        <v>14</v>
      </c>
      <c r="K9" s="33" t="s">
        <v>12</v>
      </c>
      <c r="L9" s="34" t="s">
        <v>13</v>
      </c>
      <c r="M9" s="35" t="s">
        <v>14</v>
      </c>
    </row>
    <row r="10" spans="1:13" ht="18.75">
      <c r="A10" s="23">
        <v>1</v>
      </c>
      <c r="B10" s="10"/>
      <c r="C10" s="11"/>
      <c r="D10" s="12" t="s">
        <v>15</v>
      </c>
      <c r="E10" s="37">
        <v>0</v>
      </c>
      <c r="F10" s="37">
        <v>0</v>
      </c>
      <c r="G10" s="38">
        <v>0</v>
      </c>
      <c r="H10" s="37">
        <v>0</v>
      </c>
      <c r="I10" s="37">
        <v>0</v>
      </c>
      <c r="J10" s="38">
        <v>0</v>
      </c>
      <c r="K10" s="37">
        <v>0</v>
      </c>
      <c r="L10" s="37">
        <v>0</v>
      </c>
      <c r="M10" s="38">
        <v>0</v>
      </c>
    </row>
    <row r="11" spans="1:13" ht="18.75">
      <c r="A11" s="23">
        <v>2</v>
      </c>
      <c r="B11" s="13" t="s">
        <v>16</v>
      </c>
      <c r="C11" s="14" t="s">
        <v>17</v>
      </c>
      <c r="D11" s="12" t="s">
        <v>18</v>
      </c>
      <c r="E11" s="37">
        <v>0</v>
      </c>
      <c r="F11" s="37">
        <v>0</v>
      </c>
      <c r="G11" s="38">
        <v>0</v>
      </c>
      <c r="H11" s="37">
        <v>0</v>
      </c>
      <c r="I11" s="37">
        <v>0</v>
      </c>
      <c r="J11" s="38">
        <v>0</v>
      </c>
      <c r="K11" s="37">
        <v>0</v>
      </c>
      <c r="L11" s="37">
        <v>0</v>
      </c>
      <c r="M11" s="38">
        <v>0</v>
      </c>
    </row>
    <row r="12" spans="1:13" ht="18.75">
      <c r="A12" s="23">
        <v>3</v>
      </c>
      <c r="B12" s="15"/>
      <c r="C12" s="16"/>
      <c r="D12" s="12" t="s">
        <v>19</v>
      </c>
      <c r="E12" s="37">
        <v>0.026</v>
      </c>
      <c r="F12" s="37">
        <v>0.054</v>
      </c>
      <c r="G12" s="38">
        <v>3.464352384687097</v>
      </c>
      <c r="H12" s="37">
        <v>0.028</v>
      </c>
      <c r="I12" s="38">
        <v>0.03</v>
      </c>
      <c r="J12" s="38">
        <v>2.3720560148766694</v>
      </c>
      <c r="K12" s="37">
        <v>0.026</v>
      </c>
      <c r="L12" s="37">
        <v>0.034</v>
      </c>
      <c r="M12" s="38">
        <v>2.474096480813029</v>
      </c>
    </row>
    <row r="13" spans="1:13" ht="18.75">
      <c r="A13" s="23">
        <v>4</v>
      </c>
      <c r="B13" s="17"/>
      <c r="C13" s="17"/>
      <c r="D13" s="12" t="s">
        <v>20</v>
      </c>
      <c r="E13" s="37">
        <v>0.084</v>
      </c>
      <c r="F13" s="37">
        <v>0.001</v>
      </c>
      <c r="G13" s="38">
        <v>4.855835385553148</v>
      </c>
      <c r="H13" s="37">
        <v>0.15</v>
      </c>
      <c r="I13" s="37">
        <v>0.011</v>
      </c>
      <c r="J13" s="38">
        <v>8.693803036258185</v>
      </c>
      <c r="K13" s="37">
        <v>0.145</v>
      </c>
      <c r="L13" s="37">
        <v>0.008</v>
      </c>
      <c r="M13" s="38">
        <v>8.394249824608856</v>
      </c>
    </row>
    <row r="14" spans="1:13" ht="18.75">
      <c r="A14" s="23">
        <v>5</v>
      </c>
      <c r="B14" s="18"/>
      <c r="C14" s="18"/>
      <c r="D14" s="12" t="s">
        <v>21</v>
      </c>
      <c r="E14" s="37">
        <v>0</v>
      </c>
      <c r="F14" s="37">
        <v>0</v>
      </c>
      <c r="G14" s="38">
        <v>0</v>
      </c>
      <c r="H14" s="37">
        <v>0</v>
      </c>
      <c r="I14" s="37">
        <v>0</v>
      </c>
      <c r="J14" s="38">
        <v>0</v>
      </c>
      <c r="K14" s="37">
        <v>0</v>
      </c>
      <c r="L14" s="37">
        <v>0</v>
      </c>
      <c r="M14" s="38">
        <v>0</v>
      </c>
    </row>
    <row r="15" spans="1:13" ht="18.75">
      <c r="A15" s="23">
        <v>6</v>
      </c>
      <c r="B15" s="18"/>
      <c r="C15" s="18"/>
      <c r="D15" s="12" t="s">
        <v>22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</row>
    <row r="16" spans="1:13" ht="18.75">
      <c r="A16" s="23">
        <v>7</v>
      </c>
      <c r="B16" s="18" t="s">
        <v>23</v>
      </c>
      <c r="C16" s="18" t="s">
        <v>24</v>
      </c>
      <c r="D16" s="12" t="s">
        <v>25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</row>
    <row r="17" spans="1:13" ht="18.75">
      <c r="A17" s="23">
        <v>8</v>
      </c>
      <c r="B17" s="9"/>
      <c r="C17" s="9"/>
      <c r="D17" s="12" t="s">
        <v>26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</row>
    <row r="18" spans="1:13" ht="18.75">
      <c r="A18" s="23">
        <v>9</v>
      </c>
      <c r="B18" s="9"/>
      <c r="C18" s="9"/>
      <c r="D18" s="12" t="s">
        <v>27</v>
      </c>
      <c r="E18" s="37">
        <v>0.02</v>
      </c>
      <c r="F18" s="37">
        <v>0.028</v>
      </c>
      <c r="G18" s="38">
        <v>1.9889769403566766</v>
      </c>
      <c r="H18" s="37">
        <v>0.02</v>
      </c>
      <c r="I18" s="37">
        <v>0.025</v>
      </c>
      <c r="J18" s="38">
        <v>1.8506139414545804</v>
      </c>
      <c r="K18" s="37">
        <v>0.02</v>
      </c>
      <c r="L18" s="37">
        <v>0.029</v>
      </c>
      <c r="M18" s="38">
        <v>2.036290746105033</v>
      </c>
    </row>
    <row r="19" spans="1:13" ht="18.75">
      <c r="A19" s="23">
        <v>10</v>
      </c>
      <c r="B19" s="9"/>
      <c r="C19" s="9"/>
      <c r="D19" s="12" t="s">
        <v>28</v>
      </c>
      <c r="E19" s="37">
        <v>0</v>
      </c>
      <c r="F19" s="37">
        <v>0</v>
      </c>
      <c r="G19" s="38">
        <v>0</v>
      </c>
      <c r="H19" s="37">
        <v>0</v>
      </c>
      <c r="I19" s="37">
        <v>0</v>
      </c>
      <c r="J19" s="38">
        <v>0</v>
      </c>
      <c r="K19" s="37">
        <v>0</v>
      </c>
      <c r="L19" s="37">
        <v>0</v>
      </c>
      <c r="M19" s="38">
        <v>0</v>
      </c>
    </row>
    <row r="20" spans="1:13" ht="18.75">
      <c r="A20" s="23">
        <v>11</v>
      </c>
      <c r="B20" s="9"/>
      <c r="C20" s="9"/>
      <c r="D20" s="12" t="s">
        <v>29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</row>
    <row r="21" spans="1:13" ht="18.75">
      <c r="A21" s="23">
        <v>12</v>
      </c>
      <c r="B21" s="24"/>
      <c r="C21" s="24"/>
      <c r="D21" s="12" t="s">
        <v>30</v>
      </c>
      <c r="E21" s="37">
        <v>0</v>
      </c>
      <c r="F21" s="37">
        <v>0</v>
      </c>
      <c r="G21" s="38">
        <v>0</v>
      </c>
      <c r="H21" s="37">
        <v>0</v>
      </c>
      <c r="I21" s="37">
        <v>0</v>
      </c>
      <c r="J21" s="38">
        <v>0</v>
      </c>
      <c r="K21" s="37">
        <v>0</v>
      </c>
      <c r="L21" s="37">
        <v>0</v>
      </c>
      <c r="M21" s="38">
        <v>0</v>
      </c>
    </row>
    <row r="22" spans="1:13" ht="18.75">
      <c r="A22" s="23">
        <v>13</v>
      </c>
      <c r="B22" s="25"/>
      <c r="C22" s="25"/>
      <c r="D22" s="12" t="s">
        <v>31</v>
      </c>
      <c r="E22" s="37">
        <v>0</v>
      </c>
      <c r="F22" s="37">
        <v>0</v>
      </c>
      <c r="G22" s="38">
        <v>0</v>
      </c>
      <c r="H22" s="37">
        <v>0</v>
      </c>
      <c r="I22" s="37">
        <v>0</v>
      </c>
      <c r="J22" s="38">
        <v>0</v>
      </c>
      <c r="K22" s="37">
        <v>0</v>
      </c>
      <c r="L22" s="37">
        <v>0</v>
      </c>
      <c r="M22" s="38">
        <v>0</v>
      </c>
    </row>
    <row r="23" spans="1:13" ht="18.75">
      <c r="A23" s="23">
        <v>14</v>
      </c>
      <c r="B23" s="25" t="s">
        <v>32</v>
      </c>
      <c r="C23" s="25" t="s">
        <v>33</v>
      </c>
      <c r="D23" s="12" t="s">
        <v>34</v>
      </c>
      <c r="E23" s="37">
        <v>0</v>
      </c>
      <c r="F23" s="37">
        <v>0</v>
      </c>
      <c r="G23" s="38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8">
        <v>0</v>
      </c>
    </row>
    <row r="24" spans="1:13" ht="15">
      <c r="A24" s="7"/>
      <c r="B24" s="7" t="s">
        <v>35</v>
      </c>
      <c r="C24" s="7"/>
      <c r="D24" s="7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15">
      <c r="A25" s="7"/>
      <c r="B25" s="7"/>
      <c r="C25" s="7"/>
      <c r="D25" s="7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5.75">
      <c r="A26" s="19"/>
      <c r="B26" s="20" t="s">
        <v>36</v>
      </c>
      <c r="C26" s="20"/>
      <c r="D26" s="20"/>
      <c r="E26" s="40"/>
      <c r="F26" s="40"/>
      <c r="G26" s="40" t="s">
        <v>37</v>
      </c>
      <c r="H26" s="40"/>
      <c r="I26" s="41"/>
      <c r="J26" s="41"/>
      <c r="K26" s="41"/>
      <c r="L26" s="41"/>
      <c r="M26" s="39"/>
    </row>
    <row r="27" spans="1:12" ht="15">
      <c r="A27" s="5"/>
      <c r="B27" s="5"/>
      <c r="C27" s="5"/>
      <c r="D27" s="5"/>
      <c r="E27" s="42"/>
      <c r="F27" s="42"/>
      <c r="G27" s="42"/>
      <c r="H27" s="42"/>
      <c r="I27" s="42"/>
      <c r="J27" s="42"/>
      <c r="K27" s="42"/>
      <c r="L27" s="42"/>
    </row>
  </sheetData>
  <sheetProtection/>
  <printOptions/>
  <pageMargins left="0.47" right="0.1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U42"/>
  <sheetViews>
    <sheetView zoomScalePageLayoutView="0" workbookViewId="0" topLeftCell="A8">
      <selection activeCell="A7" sqref="A7:U43"/>
    </sheetView>
  </sheetViews>
  <sheetFormatPr defaultColWidth="9.140625" defaultRowHeight="15"/>
  <cols>
    <col min="1" max="1" width="7.421875" style="0" customWidth="1"/>
    <col min="2" max="2" width="8.28125" style="0" customWidth="1"/>
    <col min="3" max="3" width="7.8515625" style="0" customWidth="1"/>
    <col min="4" max="4" width="8.421875" style="0" customWidth="1"/>
    <col min="5" max="5" width="8.00390625" style="0" customWidth="1"/>
    <col min="7" max="7" width="7.7109375" style="0" customWidth="1"/>
    <col min="8" max="8" width="8.421875" style="0" customWidth="1"/>
    <col min="9" max="9" width="8.140625" style="0" customWidth="1"/>
    <col min="10" max="10" width="8.57421875" style="0" customWidth="1"/>
    <col min="12" max="12" width="7.8515625" style="0" customWidth="1"/>
    <col min="13" max="13" width="7.57421875" style="0" customWidth="1"/>
    <col min="14" max="15" width="8.00390625" style="0" customWidth="1"/>
    <col min="17" max="17" width="8.421875" style="0" customWidth="1"/>
    <col min="18" max="18" width="8.140625" style="0" customWidth="1"/>
    <col min="19" max="19" width="8.421875" style="0" customWidth="1"/>
    <col min="20" max="20" width="7.7109375" style="0" customWidth="1"/>
  </cols>
  <sheetData>
    <row r="4" spans="1:2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>
      <c r="A6" s="1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1"/>
      <c r="N6" s="1"/>
      <c r="O6" s="1"/>
      <c r="P6" s="1"/>
      <c r="Q6" s="1"/>
      <c r="R6" s="1"/>
      <c r="S6" s="1"/>
      <c r="T6" s="1"/>
      <c r="U6" s="1"/>
    </row>
    <row r="7" spans="1:21" ht="18">
      <c r="A7" s="1"/>
      <c r="B7" s="44"/>
      <c r="C7" s="45" t="s">
        <v>38</v>
      </c>
      <c r="D7" s="46"/>
      <c r="E7" s="1"/>
      <c r="F7" s="1"/>
      <c r="G7" s="47"/>
      <c r="H7" s="47"/>
      <c r="I7" s="47" t="s">
        <v>39</v>
      </c>
      <c r="J7" s="47"/>
      <c r="K7" s="47"/>
      <c r="L7" s="47"/>
      <c r="M7" s="1"/>
      <c r="N7" s="1"/>
      <c r="O7" s="1"/>
      <c r="P7" s="1"/>
      <c r="Q7" s="1"/>
      <c r="R7" s="1"/>
      <c r="S7" s="1"/>
      <c r="T7" s="1"/>
      <c r="U7" s="1"/>
    </row>
    <row r="8" spans="1:21" ht="18.75" thickBot="1">
      <c r="A8" s="1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1"/>
      <c r="N8" s="1"/>
      <c r="O8" s="1"/>
      <c r="P8" s="1"/>
      <c r="Q8" s="1"/>
      <c r="R8" s="1"/>
      <c r="S8" s="1"/>
      <c r="T8" s="1"/>
      <c r="U8" s="1"/>
    </row>
    <row r="9" spans="1:21" ht="15.75" thickBot="1">
      <c r="A9" s="48" t="s">
        <v>40</v>
      </c>
      <c r="B9" s="49"/>
      <c r="C9" s="50" t="s">
        <v>41</v>
      </c>
      <c r="D9" s="50"/>
      <c r="E9" s="50"/>
      <c r="F9" s="51"/>
      <c r="G9" s="50"/>
      <c r="H9" s="50" t="s">
        <v>42</v>
      </c>
      <c r="I9" s="50"/>
      <c r="J9" s="50"/>
      <c r="K9" s="51"/>
      <c r="L9" s="49"/>
      <c r="M9" s="50" t="s">
        <v>43</v>
      </c>
      <c r="N9" s="50"/>
      <c r="O9" s="50"/>
      <c r="P9" s="51"/>
      <c r="Q9" s="49"/>
      <c r="R9" s="50" t="s">
        <v>44</v>
      </c>
      <c r="S9" s="50"/>
      <c r="T9" s="50"/>
      <c r="U9" s="51"/>
    </row>
    <row r="10" spans="1:21" ht="26.25" thickBot="1">
      <c r="A10" s="52"/>
      <c r="B10" s="53" t="s">
        <v>45</v>
      </c>
      <c r="C10" s="54"/>
      <c r="D10" s="54"/>
      <c r="E10" s="55" t="s">
        <v>46</v>
      </c>
      <c r="F10" s="56" t="s">
        <v>47</v>
      </c>
      <c r="G10" s="53" t="s">
        <v>45</v>
      </c>
      <c r="H10" s="54"/>
      <c r="I10" s="54"/>
      <c r="J10" s="55" t="s">
        <v>46</v>
      </c>
      <c r="K10" s="56" t="s">
        <v>47</v>
      </c>
      <c r="L10" s="53" t="s">
        <v>45</v>
      </c>
      <c r="M10" s="54"/>
      <c r="N10" s="54"/>
      <c r="O10" s="55" t="s">
        <v>46</v>
      </c>
      <c r="P10" s="56" t="s">
        <v>47</v>
      </c>
      <c r="Q10" s="53" t="s">
        <v>45</v>
      </c>
      <c r="R10" s="54"/>
      <c r="S10" s="54"/>
      <c r="T10" s="55" t="s">
        <v>46</v>
      </c>
      <c r="U10" s="56" t="s">
        <v>47</v>
      </c>
    </row>
    <row r="11" spans="1:21" ht="15">
      <c r="A11" s="52"/>
      <c r="B11" s="57" t="s">
        <v>48</v>
      </c>
      <c r="C11" s="58" t="s">
        <v>49</v>
      </c>
      <c r="D11" s="57" t="s">
        <v>50</v>
      </c>
      <c r="E11" s="59" t="s">
        <v>49</v>
      </c>
      <c r="F11" s="60"/>
      <c r="G11" s="57" t="s">
        <v>48</v>
      </c>
      <c r="H11" s="58" t="s">
        <v>49</v>
      </c>
      <c r="I11" s="57" t="s">
        <v>50</v>
      </c>
      <c r="J11" s="59" t="s">
        <v>49</v>
      </c>
      <c r="K11" s="60"/>
      <c r="L11" s="57" t="s">
        <v>48</v>
      </c>
      <c r="M11" s="58" t="s">
        <v>49</v>
      </c>
      <c r="N11" s="57" t="s">
        <v>50</v>
      </c>
      <c r="O11" s="59" t="s">
        <v>49</v>
      </c>
      <c r="P11" s="60"/>
      <c r="Q11" s="57" t="s">
        <v>48</v>
      </c>
      <c r="R11" s="58" t="s">
        <v>49</v>
      </c>
      <c r="S11" s="57" t="s">
        <v>50</v>
      </c>
      <c r="T11" s="59" t="s">
        <v>49</v>
      </c>
      <c r="U11" s="60"/>
    </row>
    <row r="12" spans="1:21" ht="15.75" thickBot="1">
      <c r="A12" s="61"/>
      <c r="B12" s="62" t="s">
        <v>51</v>
      </c>
      <c r="C12" s="63" t="s">
        <v>52</v>
      </c>
      <c r="D12" s="62" t="s">
        <v>53</v>
      </c>
      <c r="E12" s="64" t="s">
        <v>52</v>
      </c>
      <c r="F12" s="65"/>
      <c r="G12" s="62" t="s">
        <v>51</v>
      </c>
      <c r="H12" s="63" t="s">
        <v>52</v>
      </c>
      <c r="I12" s="62" t="s">
        <v>57</v>
      </c>
      <c r="J12" s="64" t="s">
        <v>52</v>
      </c>
      <c r="K12" s="65"/>
      <c r="L12" s="62" t="s">
        <v>51</v>
      </c>
      <c r="M12" s="63" t="s">
        <v>52</v>
      </c>
      <c r="N12" s="62" t="s">
        <v>57</v>
      </c>
      <c r="O12" s="64" t="s">
        <v>52</v>
      </c>
      <c r="P12" s="65"/>
      <c r="Q12" s="62" t="s">
        <v>51</v>
      </c>
      <c r="R12" s="63" t="s">
        <v>52</v>
      </c>
      <c r="S12" s="62" t="s">
        <v>57</v>
      </c>
      <c r="T12" s="64" t="s">
        <v>52</v>
      </c>
      <c r="U12" s="65"/>
    </row>
    <row r="13" spans="1:21" ht="15.75">
      <c r="A13" s="66">
        <v>0</v>
      </c>
      <c r="B13" s="67"/>
      <c r="C13" s="67">
        <v>0</v>
      </c>
      <c r="D13" s="1"/>
      <c r="E13" s="67">
        <v>0</v>
      </c>
      <c r="F13" s="67">
        <v>0</v>
      </c>
      <c r="G13" s="68"/>
      <c r="I13" s="1"/>
      <c r="J13" s="69"/>
      <c r="L13" s="67"/>
      <c r="M13" s="67"/>
      <c r="N13" s="67"/>
      <c r="O13" s="67"/>
      <c r="P13" s="67"/>
      <c r="Q13" s="70"/>
      <c r="S13" s="71"/>
      <c r="T13" s="72"/>
      <c r="U13" s="73"/>
    </row>
    <row r="14" spans="1:21" ht="15.75" customHeight="1">
      <c r="A14" s="74">
        <v>1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92">
        <f>50/1000</f>
        <v>0.05</v>
      </c>
      <c r="H14" s="92">
        <v>114.2</v>
      </c>
      <c r="I14" s="92">
        <v>8.504</v>
      </c>
      <c r="J14" s="92">
        <v>10.36</v>
      </c>
      <c r="K14" s="92">
        <v>10</v>
      </c>
      <c r="L14" s="92">
        <f>15/1000</f>
        <v>0.015</v>
      </c>
      <c r="M14" s="92">
        <v>115</v>
      </c>
      <c r="N14" s="92">
        <v>4.812</v>
      </c>
      <c r="O14" s="67">
        <v>10.26</v>
      </c>
      <c r="P14" s="67">
        <v>10</v>
      </c>
      <c r="Q14" s="75">
        <v>0.04906333089294237</v>
      </c>
      <c r="R14" s="92">
        <v>115</v>
      </c>
      <c r="S14" s="92">
        <v>2.708</v>
      </c>
      <c r="T14" s="92">
        <v>10.24</v>
      </c>
      <c r="U14" s="92">
        <v>2</v>
      </c>
    </row>
    <row r="15" spans="1:21" ht="15.75">
      <c r="A15" s="74">
        <v>2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92">
        <f aca="true" t="shared" si="0" ref="G15:G20">50/1000</f>
        <v>0.05</v>
      </c>
      <c r="H15" s="92">
        <v>114.1</v>
      </c>
      <c r="I15" s="92">
        <v>8.36</v>
      </c>
      <c r="J15" s="92">
        <v>10.34</v>
      </c>
      <c r="K15" s="92">
        <v>10</v>
      </c>
      <c r="L15" s="92">
        <f>15/1000</f>
        <v>0.015</v>
      </c>
      <c r="M15" s="92">
        <v>115.1</v>
      </c>
      <c r="N15" s="92">
        <v>4.544</v>
      </c>
      <c r="O15" s="67">
        <v>10.26</v>
      </c>
      <c r="P15" s="67">
        <v>10</v>
      </c>
      <c r="Q15" s="75">
        <v>0.04847627552391803</v>
      </c>
      <c r="R15" s="92">
        <v>115.1</v>
      </c>
      <c r="S15" s="92">
        <v>2.6</v>
      </c>
      <c r="T15" s="92">
        <v>10.24</v>
      </c>
      <c r="U15" s="92">
        <v>2</v>
      </c>
    </row>
    <row r="16" spans="1:21" ht="15.75">
      <c r="A16" s="74">
        <v>3</v>
      </c>
      <c r="B16" s="67">
        <v>0</v>
      </c>
      <c r="C16" s="67">
        <v>0</v>
      </c>
      <c r="D16" s="67">
        <v>0</v>
      </c>
      <c r="E16" s="67">
        <v>0</v>
      </c>
      <c r="F16" s="67">
        <v>0</v>
      </c>
      <c r="G16" s="92">
        <f t="shared" si="0"/>
        <v>0.05</v>
      </c>
      <c r="H16" s="92">
        <v>114.5</v>
      </c>
      <c r="I16" s="92">
        <v>8.14</v>
      </c>
      <c r="J16" s="92">
        <v>10.37</v>
      </c>
      <c r="K16" s="92">
        <v>10</v>
      </c>
      <c r="L16" s="92">
        <f>15/1000</f>
        <v>0.015</v>
      </c>
      <c r="M16" s="92">
        <v>116</v>
      </c>
      <c r="N16" s="92">
        <v>4.324</v>
      </c>
      <c r="O16" s="67">
        <v>10.26</v>
      </c>
      <c r="P16" s="67">
        <v>10</v>
      </c>
      <c r="Q16" s="75">
        <v>0.0462894797369983</v>
      </c>
      <c r="R16" s="92">
        <v>116</v>
      </c>
      <c r="S16" s="92">
        <v>2.48</v>
      </c>
      <c r="T16" s="92">
        <v>10.26</v>
      </c>
      <c r="U16" s="92">
        <v>2</v>
      </c>
    </row>
    <row r="17" spans="1:21" ht="15.75">
      <c r="A17" s="74">
        <v>4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92">
        <f t="shared" si="0"/>
        <v>0.05</v>
      </c>
      <c r="H17" s="92">
        <v>115</v>
      </c>
      <c r="I17" s="92">
        <v>7.944</v>
      </c>
      <c r="J17" s="92">
        <v>10.44</v>
      </c>
      <c r="K17" s="92">
        <v>10</v>
      </c>
      <c r="L17" s="92">
        <f>15/1000</f>
        <v>0.015</v>
      </c>
      <c r="M17" s="92">
        <v>117</v>
      </c>
      <c r="N17" s="92">
        <v>4.088</v>
      </c>
      <c r="O17" s="67">
        <v>10.26</v>
      </c>
      <c r="P17" s="67">
        <v>10</v>
      </c>
      <c r="Q17" s="75">
        <v>0.04616319763368989</v>
      </c>
      <c r="R17" s="92">
        <v>117</v>
      </c>
      <c r="S17" s="92">
        <v>2.36</v>
      </c>
      <c r="T17" s="92">
        <v>10.32</v>
      </c>
      <c r="U17" s="92">
        <v>2</v>
      </c>
    </row>
    <row r="18" spans="1:21" ht="15.75">
      <c r="A18" s="74">
        <v>5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92">
        <f t="shared" si="0"/>
        <v>0.05</v>
      </c>
      <c r="H18" s="92">
        <v>115.1</v>
      </c>
      <c r="I18" s="92">
        <v>7.62</v>
      </c>
      <c r="J18" s="92">
        <v>10.42</v>
      </c>
      <c r="K18" s="92">
        <v>10</v>
      </c>
      <c r="L18" s="92">
        <f>15/1000</f>
        <v>0.015</v>
      </c>
      <c r="M18" s="92">
        <v>117</v>
      </c>
      <c r="N18" s="92">
        <v>3.764</v>
      </c>
      <c r="O18" s="67">
        <v>10.26</v>
      </c>
      <c r="P18" s="67">
        <v>10</v>
      </c>
      <c r="Q18" s="75">
        <v>0.04342423653229063</v>
      </c>
      <c r="R18" s="92">
        <v>117</v>
      </c>
      <c r="S18" s="92">
        <v>2.236</v>
      </c>
      <c r="T18" s="92">
        <v>10.3</v>
      </c>
      <c r="U18" s="92">
        <v>2</v>
      </c>
    </row>
    <row r="19" spans="1:21" ht="15.75">
      <c r="A19" s="74">
        <v>6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92">
        <f t="shared" si="0"/>
        <v>0.05</v>
      </c>
      <c r="H19" s="92">
        <v>114.9</v>
      </c>
      <c r="I19" s="92">
        <v>7.312</v>
      </c>
      <c r="J19" s="92">
        <v>10.41</v>
      </c>
      <c r="K19" s="92">
        <v>10</v>
      </c>
      <c r="L19" s="92">
        <f>15/1000</f>
        <v>0.015</v>
      </c>
      <c r="M19" s="92">
        <v>117</v>
      </c>
      <c r="N19" s="92">
        <v>4.08</v>
      </c>
      <c r="O19" s="67">
        <v>10.26</v>
      </c>
      <c r="P19" s="67">
        <v>11</v>
      </c>
      <c r="Q19" s="75">
        <v>0.04732910276027827</v>
      </c>
      <c r="R19" s="92">
        <v>117</v>
      </c>
      <c r="S19" s="92">
        <v>2</v>
      </c>
      <c r="T19" s="92">
        <v>10.29</v>
      </c>
      <c r="U19" s="92">
        <v>2</v>
      </c>
    </row>
    <row r="20" spans="1:21" ht="15.75">
      <c r="A20" s="74">
        <v>7</v>
      </c>
      <c r="B20" s="67">
        <v>0</v>
      </c>
      <c r="C20" s="67">
        <v>0</v>
      </c>
      <c r="D20" s="67">
        <v>0</v>
      </c>
      <c r="E20" s="67">
        <v>0</v>
      </c>
      <c r="F20" s="67">
        <v>0</v>
      </c>
      <c r="G20" s="92">
        <f t="shared" si="0"/>
        <v>0.05</v>
      </c>
      <c r="H20" s="92">
        <v>113.5</v>
      </c>
      <c r="I20" s="92">
        <v>7.7639999999999985</v>
      </c>
      <c r="J20" s="92">
        <v>10.28</v>
      </c>
      <c r="K20" s="92">
        <v>10</v>
      </c>
      <c r="L20" s="92">
        <f>20/1000</f>
        <v>0.02</v>
      </c>
      <c r="M20" s="92">
        <v>115</v>
      </c>
      <c r="N20" s="92">
        <v>4.472</v>
      </c>
      <c r="O20" s="67">
        <v>10.26</v>
      </c>
      <c r="P20" s="67">
        <v>11</v>
      </c>
      <c r="Q20" s="75">
        <v>0.05012589069162117</v>
      </c>
      <c r="R20" s="92">
        <v>115</v>
      </c>
      <c r="S20" s="92">
        <v>2.42</v>
      </c>
      <c r="T20" s="92">
        <v>10.17</v>
      </c>
      <c r="U20" s="92">
        <v>2</v>
      </c>
    </row>
    <row r="21" spans="1:21" ht="15.75">
      <c r="A21" s="74">
        <v>8</v>
      </c>
      <c r="B21" s="67">
        <v>0</v>
      </c>
      <c r="C21" s="67">
        <v>0</v>
      </c>
      <c r="D21" s="67">
        <v>0</v>
      </c>
      <c r="E21" s="67">
        <v>0</v>
      </c>
      <c r="F21" s="67">
        <v>0</v>
      </c>
      <c r="G21" s="92">
        <f>55/1000</f>
        <v>0.055</v>
      </c>
      <c r="H21" s="92">
        <v>113</v>
      </c>
      <c r="I21" s="92">
        <v>8.436</v>
      </c>
      <c r="J21" s="92">
        <v>10.13</v>
      </c>
      <c r="K21" s="92">
        <v>10</v>
      </c>
      <c r="L21" s="92">
        <f>20/1000</f>
        <v>0.02</v>
      </c>
      <c r="M21" s="92">
        <v>111.7</v>
      </c>
      <c r="N21" s="92">
        <v>4.972</v>
      </c>
      <c r="O21" s="67">
        <v>10.26</v>
      </c>
      <c r="P21" s="67">
        <v>12</v>
      </c>
      <c r="Q21" s="75">
        <v>0.05704583264608882</v>
      </c>
      <c r="R21" s="92">
        <v>111.7</v>
      </c>
      <c r="S21" s="92">
        <v>3.144</v>
      </c>
      <c r="T21" s="92">
        <v>10.23</v>
      </c>
      <c r="U21" s="92">
        <v>3</v>
      </c>
    </row>
    <row r="22" spans="1:21" ht="15.75">
      <c r="A22" s="74">
        <v>9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92">
        <f>65/1000</f>
        <v>0.065</v>
      </c>
      <c r="H22" s="92">
        <v>112.4</v>
      </c>
      <c r="I22" s="92">
        <v>10.628</v>
      </c>
      <c r="J22" s="92">
        <v>10.23</v>
      </c>
      <c r="K22" s="92">
        <v>11</v>
      </c>
      <c r="L22" s="92">
        <f>30/1000</f>
        <v>0.03</v>
      </c>
      <c r="M22" s="92">
        <v>111</v>
      </c>
      <c r="N22" s="92">
        <v>5.744</v>
      </c>
      <c r="O22" s="67">
        <v>10.26</v>
      </c>
      <c r="P22" s="67">
        <v>12</v>
      </c>
      <c r="Q22" s="75">
        <v>0.06316769353591514</v>
      </c>
      <c r="R22" s="92">
        <v>111</v>
      </c>
      <c r="S22" s="92">
        <v>4.012</v>
      </c>
      <c r="T22" s="92">
        <v>10.16</v>
      </c>
      <c r="U22" s="92">
        <v>3</v>
      </c>
    </row>
    <row r="23" spans="1:21" ht="15.75">
      <c r="A23" s="74">
        <v>10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92">
        <f>70/1000</f>
        <v>0.07</v>
      </c>
      <c r="H23" s="92">
        <v>112.3</v>
      </c>
      <c r="I23" s="92">
        <v>11.876</v>
      </c>
      <c r="J23" s="92">
        <v>10.22</v>
      </c>
      <c r="K23" s="92">
        <v>11</v>
      </c>
      <c r="L23" s="92">
        <f aca="true" t="shared" si="1" ref="L23:L28">30/1000</f>
        <v>0.03</v>
      </c>
      <c r="M23" s="92">
        <v>110.9</v>
      </c>
      <c r="N23" s="92">
        <v>5.964</v>
      </c>
      <c r="O23" s="67">
        <v>10.26</v>
      </c>
      <c r="P23" s="67">
        <v>13</v>
      </c>
      <c r="Q23" s="75">
        <v>0.06371716047088163</v>
      </c>
      <c r="R23" s="92">
        <v>110.9</v>
      </c>
      <c r="S23" s="92">
        <v>4.2</v>
      </c>
      <c r="T23" s="92">
        <v>10.14</v>
      </c>
      <c r="U23" s="92">
        <v>3</v>
      </c>
    </row>
    <row r="24" spans="1:21" ht="15.75">
      <c r="A24" s="74">
        <v>11</v>
      </c>
      <c r="B24" s="67">
        <v>0</v>
      </c>
      <c r="C24" s="67">
        <v>0</v>
      </c>
      <c r="D24" s="67">
        <v>0</v>
      </c>
      <c r="E24" s="67">
        <v>0</v>
      </c>
      <c r="F24" s="67">
        <v>0</v>
      </c>
      <c r="G24" s="92">
        <f>65/1000</f>
        <v>0.065</v>
      </c>
      <c r="H24" s="92">
        <v>112.2</v>
      </c>
      <c r="I24" s="92">
        <v>11.948</v>
      </c>
      <c r="J24" s="92">
        <v>10.22</v>
      </c>
      <c r="K24" s="92">
        <v>11</v>
      </c>
      <c r="L24" s="92">
        <f t="shared" si="1"/>
        <v>0.03</v>
      </c>
      <c r="M24" s="92">
        <v>110.8</v>
      </c>
      <c r="N24" s="92">
        <v>6.016</v>
      </c>
      <c r="O24" s="67">
        <v>10.26</v>
      </c>
      <c r="P24" s="67">
        <v>13</v>
      </c>
      <c r="Q24" s="75">
        <v>0.06064657691466841</v>
      </c>
      <c r="R24" s="92">
        <v>110.8</v>
      </c>
      <c r="S24" s="92">
        <v>4.052</v>
      </c>
      <c r="T24" s="92">
        <v>10.13</v>
      </c>
      <c r="U24" s="92">
        <v>3</v>
      </c>
    </row>
    <row r="25" spans="1:21" ht="15.75">
      <c r="A25" s="74">
        <v>12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92">
        <f>65/1000</f>
        <v>0.065</v>
      </c>
      <c r="H25" s="92">
        <v>113.2</v>
      </c>
      <c r="I25" s="92">
        <v>11.628</v>
      </c>
      <c r="J25" s="92">
        <v>10.29</v>
      </c>
      <c r="K25" s="92">
        <v>11</v>
      </c>
      <c r="L25" s="92">
        <f t="shared" si="1"/>
        <v>0.03</v>
      </c>
      <c r="M25" s="92">
        <v>111.8</v>
      </c>
      <c r="N25" s="92">
        <v>6.096</v>
      </c>
      <c r="O25" s="67">
        <v>10.26</v>
      </c>
      <c r="P25" s="67">
        <v>13</v>
      </c>
      <c r="Q25" s="75">
        <v>0.05958760075148094</v>
      </c>
      <c r="R25" s="92">
        <v>111.8</v>
      </c>
      <c r="S25" s="92">
        <v>3.668</v>
      </c>
      <c r="T25" s="92">
        <v>10.25</v>
      </c>
      <c r="U25" s="92">
        <v>3</v>
      </c>
    </row>
    <row r="26" spans="1:21" ht="15.75">
      <c r="A26" s="74">
        <v>13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92">
        <f>65/1000</f>
        <v>0.065</v>
      </c>
      <c r="H26" s="92">
        <v>112.4</v>
      </c>
      <c r="I26" s="92">
        <v>10.956</v>
      </c>
      <c r="J26" s="92">
        <v>10.25</v>
      </c>
      <c r="K26" s="92">
        <v>11</v>
      </c>
      <c r="L26" s="92">
        <f t="shared" si="1"/>
        <v>0.03</v>
      </c>
      <c r="M26" s="92">
        <v>111.1</v>
      </c>
      <c r="N26" s="92">
        <v>5.992</v>
      </c>
      <c r="O26" s="67">
        <v>10.26</v>
      </c>
      <c r="P26" s="67">
        <v>13</v>
      </c>
      <c r="Q26" s="75">
        <v>0.061421945221901315</v>
      </c>
      <c r="R26" s="92">
        <v>111.1</v>
      </c>
      <c r="S26" s="92">
        <v>3.6</v>
      </c>
      <c r="T26" s="92">
        <v>10.17</v>
      </c>
      <c r="U26" s="92">
        <v>3</v>
      </c>
    </row>
    <row r="27" spans="1:21" ht="15.75">
      <c r="A27" s="74">
        <v>14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92">
        <f>60/1000</f>
        <v>0.06</v>
      </c>
      <c r="H27" s="92">
        <v>111.9</v>
      </c>
      <c r="I27" s="92">
        <v>11.632</v>
      </c>
      <c r="J27" s="92">
        <v>10.22</v>
      </c>
      <c r="K27" s="92">
        <v>11</v>
      </c>
      <c r="L27" s="92">
        <f t="shared" si="1"/>
        <v>0.03</v>
      </c>
      <c r="M27" s="92">
        <v>110.7</v>
      </c>
      <c r="N27" s="92">
        <v>5.936</v>
      </c>
      <c r="O27" s="67">
        <v>10.26</v>
      </c>
      <c r="P27" s="67">
        <v>13</v>
      </c>
      <c r="Q27" s="75">
        <v>0.06041138901572396</v>
      </c>
      <c r="R27" s="92">
        <v>110.7</v>
      </c>
      <c r="S27" s="92">
        <v>4.104</v>
      </c>
      <c r="T27" s="92">
        <v>10.14</v>
      </c>
      <c r="U27" s="92">
        <v>3</v>
      </c>
    </row>
    <row r="28" spans="1:21" ht="15.75">
      <c r="A28" s="74">
        <v>15</v>
      </c>
      <c r="B28" s="67">
        <v>0</v>
      </c>
      <c r="C28" s="67">
        <v>0</v>
      </c>
      <c r="D28" s="67">
        <v>0</v>
      </c>
      <c r="E28" s="67">
        <v>0</v>
      </c>
      <c r="F28" s="67">
        <v>0</v>
      </c>
      <c r="G28" s="92">
        <f>60/1000</f>
        <v>0.06</v>
      </c>
      <c r="H28" s="92">
        <v>111.8</v>
      </c>
      <c r="I28" s="92">
        <v>11.556</v>
      </c>
      <c r="J28" s="92">
        <v>10.21</v>
      </c>
      <c r="K28" s="92">
        <v>11</v>
      </c>
      <c r="L28" s="92">
        <f t="shared" si="1"/>
        <v>0.03</v>
      </c>
      <c r="M28" s="92">
        <v>110.6</v>
      </c>
      <c r="N28" s="92">
        <v>5.908</v>
      </c>
      <c r="O28" s="67">
        <v>10.26</v>
      </c>
      <c r="P28" s="67">
        <v>13</v>
      </c>
      <c r="Q28" s="75">
        <v>0.05967614966414952</v>
      </c>
      <c r="R28" s="92">
        <v>110.6</v>
      </c>
      <c r="S28" s="92">
        <v>3.808</v>
      </c>
      <c r="T28" s="92">
        <v>10.13</v>
      </c>
      <c r="U28" s="92">
        <v>3</v>
      </c>
    </row>
    <row r="29" spans="1:21" ht="15.75">
      <c r="A29" s="74">
        <v>16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92">
        <f>50/1000</f>
        <v>0.05</v>
      </c>
      <c r="H29" s="92">
        <v>112.8</v>
      </c>
      <c r="I29" s="92">
        <v>11.312</v>
      </c>
      <c r="J29" s="92">
        <v>10.29</v>
      </c>
      <c r="K29" s="92">
        <v>11</v>
      </c>
      <c r="L29" s="92">
        <f aca="true" t="shared" si="2" ref="L29:L34">20/1000</f>
        <v>0.02</v>
      </c>
      <c r="M29" s="92">
        <v>111.4</v>
      </c>
      <c r="N29" s="92">
        <v>5.772</v>
      </c>
      <c r="O29" s="67">
        <v>10.26</v>
      </c>
      <c r="P29" s="67">
        <v>13</v>
      </c>
      <c r="Q29" s="75">
        <v>0.05838643174452629</v>
      </c>
      <c r="R29" s="92">
        <v>111.4</v>
      </c>
      <c r="S29" s="92">
        <v>3.496</v>
      </c>
      <c r="T29" s="92">
        <v>10.22</v>
      </c>
      <c r="U29" s="92">
        <v>3</v>
      </c>
    </row>
    <row r="30" spans="1:21" ht="15.75">
      <c r="A30" s="74">
        <v>17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92">
        <f>60/1000</f>
        <v>0.06</v>
      </c>
      <c r="H30" s="92">
        <v>113.5</v>
      </c>
      <c r="I30" s="92">
        <v>10.456</v>
      </c>
      <c r="J30" s="92">
        <v>10.2</v>
      </c>
      <c r="K30" s="92">
        <v>10</v>
      </c>
      <c r="L30" s="92">
        <f t="shared" si="2"/>
        <v>0.02</v>
      </c>
      <c r="M30" s="92">
        <v>112.4</v>
      </c>
      <c r="N30" s="92">
        <v>5.64</v>
      </c>
      <c r="O30" s="67">
        <v>10.26</v>
      </c>
      <c r="P30" s="67">
        <v>13</v>
      </c>
      <c r="Q30" s="75">
        <v>0.0562463508436249</v>
      </c>
      <c r="R30" s="92">
        <v>112.4</v>
      </c>
      <c r="S30" s="92">
        <v>3.268</v>
      </c>
      <c r="T30" s="92">
        <v>10.3</v>
      </c>
      <c r="U30" s="92">
        <v>3</v>
      </c>
    </row>
    <row r="31" spans="1:21" ht="15.75">
      <c r="A31" s="74">
        <v>18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92">
        <f>50/1000</f>
        <v>0.05</v>
      </c>
      <c r="H31" s="92">
        <v>113.1</v>
      </c>
      <c r="I31" s="92">
        <v>9.356</v>
      </c>
      <c r="J31" s="92">
        <v>10.15</v>
      </c>
      <c r="K31" s="92">
        <v>10</v>
      </c>
      <c r="L31" s="92">
        <f t="shared" si="2"/>
        <v>0.02</v>
      </c>
      <c r="M31" s="92">
        <v>111.8</v>
      </c>
      <c r="N31" s="92">
        <v>5.584</v>
      </c>
      <c r="O31" s="67">
        <v>10.26</v>
      </c>
      <c r="P31" s="67">
        <v>13</v>
      </c>
      <c r="Q31" s="75">
        <v>0.058358816703866286</v>
      </c>
      <c r="R31" s="92">
        <v>111.8</v>
      </c>
      <c r="S31" s="92">
        <v>2.764</v>
      </c>
      <c r="T31" s="92">
        <v>10.3</v>
      </c>
      <c r="U31" s="92">
        <v>3</v>
      </c>
    </row>
    <row r="32" spans="1:21" ht="15.75">
      <c r="A32" s="76">
        <v>19</v>
      </c>
      <c r="B32" s="67">
        <v>0</v>
      </c>
      <c r="C32" s="67">
        <v>0</v>
      </c>
      <c r="D32" s="67">
        <v>0</v>
      </c>
      <c r="E32" s="67">
        <v>0</v>
      </c>
      <c r="F32" s="67">
        <v>0</v>
      </c>
      <c r="G32" s="92">
        <f>60/1000</f>
        <v>0.06</v>
      </c>
      <c r="H32" s="92">
        <v>114</v>
      </c>
      <c r="I32" s="92">
        <v>9.676</v>
      </c>
      <c r="J32" s="92">
        <v>10.21</v>
      </c>
      <c r="K32" s="92">
        <v>10</v>
      </c>
      <c r="L32" s="92">
        <f t="shared" si="2"/>
        <v>0.02</v>
      </c>
      <c r="M32" s="92">
        <v>112.4</v>
      </c>
      <c r="N32" s="92">
        <v>5.684</v>
      </c>
      <c r="O32" s="67">
        <v>10.26</v>
      </c>
      <c r="P32" s="67">
        <v>13</v>
      </c>
      <c r="Q32" s="75">
        <v>0.05643661707073282</v>
      </c>
      <c r="R32" s="92">
        <v>112.4</v>
      </c>
      <c r="S32" s="92">
        <v>2.956</v>
      </c>
      <c r="T32" s="92">
        <v>10.34</v>
      </c>
      <c r="U32" s="92">
        <v>3</v>
      </c>
    </row>
    <row r="33" spans="1:21" ht="15.75">
      <c r="A33" s="76">
        <v>20</v>
      </c>
      <c r="B33" s="67">
        <v>0</v>
      </c>
      <c r="C33" s="67">
        <v>0</v>
      </c>
      <c r="D33" s="67">
        <v>0</v>
      </c>
      <c r="E33" s="67">
        <v>0</v>
      </c>
      <c r="F33" s="67">
        <v>0</v>
      </c>
      <c r="G33" s="92">
        <f>55/1000</f>
        <v>0.055</v>
      </c>
      <c r="H33" s="92">
        <v>114.1</v>
      </c>
      <c r="I33" s="92">
        <v>9.712</v>
      </c>
      <c r="J33" s="92">
        <v>10.22</v>
      </c>
      <c r="K33" s="92">
        <v>10</v>
      </c>
      <c r="L33" s="92">
        <f t="shared" si="2"/>
        <v>0.02</v>
      </c>
      <c r="M33" s="92">
        <v>112.6</v>
      </c>
      <c r="N33" s="92">
        <v>5.772</v>
      </c>
      <c r="O33" s="67">
        <v>10.26</v>
      </c>
      <c r="P33" s="67">
        <v>13</v>
      </c>
      <c r="Q33" s="75">
        <v>0.05446413939141001</v>
      </c>
      <c r="R33" s="92">
        <v>112.6</v>
      </c>
      <c r="S33" s="92">
        <v>2.94</v>
      </c>
      <c r="T33" s="92">
        <v>10.34</v>
      </c>
      <c r="U33" s="92">
        <v>3</v>
      </c>
    </row>
    <row r="34" spans="1:21" ht="15.75">
      <c r="A34" s="76">
        <v>21</v>
      </c>
      <c r="B34" s="67">
        <v>0</v>
      </c>
      <c r="C34" s="67">
        <v>0</v>
      </c>
      <c r="D34" s="67">
        <v>0</v>
      </c>
      <c r="E34" s="67">
        <v>0</v>
      </c>
      <c r="F34" s="67">
        <v>0</v>
      </c>
      <c r="G34" s="92">
        <f>58/1000</f>
        <v>0.058</v>
      </c>
      <c r="H34" s="92">
        <v>114.3</v>
      </c>
      <c r="I34" s="92">
        <v>9.58</v>
      </c>
      <c r="J34" s="92">
        <v>10.24</v>
      </c>
      <c r="K34" s="92">
        <v>10</v>
      </c>
      <c r="L34" s="92">
        <f t="shared" si="2"/>
        <v>0.02</v>
      </c>
      <c r="M34" s="92">
        <v>112.6</v>
      </c>
      <c r="N34" s="92">
        <v>5.812</v>
      </c>
      <c r="O34" s="67">
        <v>10.26</v>
      </c>
      <c r="P34" s="67">
        <v>13</v>
      </c>
      <c r="Q34" s="75">
        <v>0.05536768901952912</v>
      </c>
      <c r="R34" s="92">
        <v>112.7</v>
      </c>
      <c r="S34" s="92">
        <v>2.868</v>
      </c>
      <c r="T34" s="92">
        <v>10.35</v>
      </c>
      <c r="U34" s="92">
        <v>3</v>
      </c>
    </row>
    <row r="35" spans="1:21" ht="15.75">
      <c r="A35" s="76">
        <v>22</v>
      </c>
      <c r="B35" s="67">
        <v>0</v>
      </c>
      <c r="C35" s="67">
        <v>0</v>
      </c>
      <c r="D35" s="67">
        <v>0</v>
      </c>
      <c r="E35" s="67">
        <v>0</v>
      </c>
      <c r="F35" s="67">
        <v>0</v>
      </c>
      <c r="G35" s="92">
        <f>59/1000</f>
        <v>0.059</v>
      </c>
      <c r="H35" s="92">
        <v>113</v>
      </c>
      <c r="I35" s="92">
        <v>9.752</v>
      </c>
      <c r="J35" s="92">
        <v>10.15</v>
      </c>
      <c r="K35" s="92">
        <v>10</v>
      </c>
      <c r="L35" s="92">
        <f>21/1000</f>
        <v>0.021</v>
      </c>
      <c r="M35" s="92">
        <v>111.8</v>
      </c>
      <c r="N35" s="92">
        <v>6.012</v>
      </c>
      <c r="O35" s="67">
        <v>10.26</v>
      </c>
      <c r="P35" s="67">
        <v>13</v>
      </c>
      <c r="Q35" s="75">
        <v>0.05543414356117496</v>
      </c>
      <c r="R35" s="92">
        <v>111.7</v>
      </c>
      <c r="S35" s="92">
        <v>2.976</v>
      </c>
      <c r="T35" s="92">
        <v>10.27</v>
      </c>
      <c r="U35" s="92">
        <v>3</v>
      </c>
    </row>
    <row r="36" spans="1:21" ht="15.75">
      <c r="A36" s="76">
        <v>23</v>
      </c>
      <c r="B36" s="67">
        <v>0</v>
      </c>
      <c r="C36" s="67">
        <v>0</v>
      </c>
      <c r="D36" s="67">
        <v>0</v>
      </c>
      <c r="E36" s="67">
        <v>0</v>
      </c>
      <c r="F36" s="67">
        <v>0</v>
      </c>
      <c r="G36" s="92">
        <f>55/1000</f>
        <v>0.055</v>
      </c>
      <c r="H36" s="92">
        <v>113.7</v>
      </c>
      <c r="I36" s="92">
        <v>9.472</v>
      </c>
      <c r="J36" s="92">
        <v>10.21</v>
      </c>
      <c r="K36" s="92">
        <v>10</v>
      </c>
      <c r="L36" s="92">
        <f>22/1000</f>
        <v>0.022</v>
      </c>
      <c r="M36" s="92">
        <v>112.2</v>
      </c>
      <c r="N36" s="92">
        <v>5.732</v>
      </c>
      <c r="O36" s="67">
        <v>10.26</v>
      </c>
      <c r="P36" s="67">
        <v>13</v>
      </c>
      <c r="Q36" s="75">
        <v>0.04950267179056862</v>
      </c>
      <c r="R36" s="92">
        <v>112.1</v>
      </c>
      <c r="S36" s="92">
        <v>2.844</v>
      </c>
      <c r="T36" s="92">
        <v>10.33</v>
      </c>
      <c r="U36" s="92">
        <v>3</v>
      </c>
    </row>
    <row r="37" spans="1:21" ht="15.75">
      <c r="A37" s="77">
        <v>24</v>
      </c>
      <c r="B37" s="67">
        <v>0</v>
      </c>
      <c r="C37" s="67">
        <v>0</v>
      </c>
      <c r="D37" s="67">
        <v>0</v>
      </c>
      <c r="E37" s="67">
        <v>0</v>
      </c>
      <c r="F37" s="67">
        <v>0</v>
      </c>
      <c r="G37" s="92">
        <f>50/1000</f>
        <v>0.05</v>
      </c>
      <c r="H37" s="92">
        <v>114.3</v>
      </c>
      <c r="I37" s="92">
        <v>8.656</v>
      </c>
      <c r="J37" s="92">
        <v>10.26</v>
      </c>
      <c r="K37" s="92">
        <v>10</v>
      </c>
      <c r="L37" s="92">
        <f>22/1000</f>
        <v>0.022</v>
      </c>
      <c r="M37" s="92">
        <v>112.9</v>
      </c>
      <c r="N37" s="92">
        <v>5.172</v>
      </c>
      <c r="O37" s="67">
        <v>10.26</v>
      </c>
      <c r="P37" s="67">
        <v>13</v>
      </c>
      <c r="Q37" s="78">
        <v>4E-05</v>
      </c>
      <c r="R37" s="92">
        <v>112.9</v>
      </c>
      <c r="S37" s="92">
        <v>2.6520000000000006</v>
      </c>
      <c r="T37" s="92">
        <v>10.39</v>
      </c>
      <c r="U37" s="92">
        <v>3</v>
      </c>
    </row>
    <row r="38" spans="1:21" ht="15.75">
      <c r="A38" s="79" t="s">
        <v>54</v>
      </c>
      <c r="B38" s="80"/>
      <c r="C38" s="81"/>
      <c r="D38" s="82">
        <f>SUM(D14:D37)</f>
        <v>0</v>
      </c>
      <c r="E38" s="83"/>
      <c r="F38" s="80"/>
      <c r="G38" s="80"/>
      <c r="H38" s="80"/>
      <c r="I38" s="80">
        <f>SUM(I14:I37)</f>
        <v>232.276</v>
      </c>
      <c r="J38" s="80"/>
      <c r="K38" s="80"/>
      <c r="L38" s="80"/>
      <c r="M38" s="84"/>
      <c r="N38" s="79">
        <f>SUM(N13:N37)</f>
        <v>127.89200000000001</v>
      </c>
      <c r="O38" s="79"/>
      <c r="P38" s="79"/>
      <c r="Q38" s="85"/>
      <c r="R38" s="79"/>
      <c r="S38" s="93">
        <f>SUM(S13:S37)</f>
        <v>74.156</v>
      </c>
      <c r="T38" s="79"/>
      <c r="U38" s="79"/>
    </row>
    <row r="39" spans="1:21" ht="15.75">
      <c r="A39" s="86"/>
      <c r="B39" s="87"/>
      <c r="C39" s="87"/>
      <c r="D39" s="88"/>
      <c r="E39" s="87"/>
      <c r="F39" s="87"/>
      <c r="G39" s="87"/>
      <c r="H39" s="87"/>
      <c r="I39" s="87"/>
      <c r="J39" s="87"/>
      <c r="K39" s="87"/>
      <c r="L39" s="87"/>
      <c r="M39" s="86"/>
      <c r="N39" s="86"/>
      <c r="O39" s="86"/>
      <c r="P39" s="86"/>
      <c r="Q39" s="86"/>
      <c r="R39" s="86"/>
      <c r="S39" s="89"/>
      <c r="T39" s="86"/>
      <c r="U39" s="86"/>
    </row>
    <row r="40" spans="1:21" ht="18">
      <c r="A40" s="1"/>
      <c r="B40" s="1"/>
      <c r="C40" s="90"/>
      <c r="D40" s="1"/>
      <c r="E40" s="91" t="s">
        <v>55</v>
      </c>
      <c r="F40" s="91"/>
      <c r="G40" s="91"/>
      <c r="H40" s="47"/>
      <c r="I40" s="47"/>
      <c r="J40" s="47"/>
      <c r="K40" s="47"/>
      <c r="L40" s="90"/>
      <c r="M40" s="1"/>
      <c r="N40" s="1"/>
      <c r="O40" s="1"/>
      <c r="P40" s="1"/>
      <c r="Q40" s="1"/>
      <c r="R40" s="1"/>
      <c r="S40" s="1"/>
      <c r="T40" s="1"/>
      <c r="U40" s="1"/>
    </row>
    <row r="41" spans="1:21" ht="18">
      <c r="A41" s="1"/>
      <c r="B41" s="1"/>
      <c r="C41" s="91"/>
      <c r="D41" s="1"/>
      <c r="E41" s="91"/>
      <c r="F41" s="91"/>
      <c r="G41" s="91"/>
      <c r="H41" s="47"/>
      <c r="I41" s="47"/>
      <c r="J41" s="47"/>
      <c r="K41" s="47"/>
      <c r="L41" s="90"/>
      <c r="M41" s="1"/>
      <c r="N41" s="1"/>
      <c r="O41" s="1"/>
      <c r="P41" s="1"/>
      <c r="Q41" s="1"/>
      <c r="R41" s="1"/>
      <c r="S41" s="1"/>
      <c r="T41" s="1"/>
      <c r="U41" s="1"/>
    </row>
    <row r="42" spans="1:21" ht="15">
      <c r="A42" s="1"/>
      <c r="B42" s="1"/>
      <c r="C42" s="91"/>
      <c r="D42" s="1"/>
      <c r="E42" s="91" t="s">
        <v>56</v>
      </c>
      <c r="F42" s="91"/>
      <c r="G42" s="91"/>
      <c r="H42" s="43"/>
      <c r="I42" s="43"/>
      <c r="J42" s="43"/>
      <c r="K42" s="43"/>
      <c r="L42" s="43"/>
      <c r="M42" s="1"/>
      <c r="N42" s="1"/>
      <c r="O42" s="1"/>
      <c r="P42" s="1"/>
      <c r="Q42" s="1"/>
      <c r="R42" s="1"/>
      <c r="S42" s="1"/>
      <c r="T42" s="1"/>
      <c r="U42" s="1"/>
    </row>
  </sheetData>
  <sheetProtection/>
  <printOptions/>
  <pageMargins left="0.15748031496062992" right="0.15748031496062992" top="0.31496062992125984" bottom="0.31496062992125984" header="0.31496062992125984" footer="0.31496062992125984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16"/>
  <sheetViews>
    <sheetView zoomScalePageLayoutView="0" workbookViewId="0" topLeftCell="A1">
      <selection activeCell="Q27" sqref="Q27"/>
    </sheetView>
  </sheetViews>
  <sheetFormatPr defaultColWidth="9.140625" defaultRowHeight="15"/>
  <cols>
    <col min="1" max="1" width="6.00390625" style="0" customWidth="1"/>
    <col min="5" max="5" width="13.8515625" style="0" customWidth="1"/>
    <col min="7" max="7" width="11.00390625" style="0" customWidth="1"/>
    <col min="9" max="9" width="17.140625" style="0" customWidth="1"/>
    <col min="11" max="11" width="19.00390625" style="0" customWidth="1"/>
    <col min="13" max="13" width="18.28125" style="0" customWidth="1"/>
  </cols>
  <sheetData>
    <row r="3" spans="1:13" ht="15.75">
      <c r="A3" s="94"/>
      <c r="B3" s="94"/>
      <c r="C3" s="94"/>
      <c r="D3" s="94"/>
      <c r="E3" s="1"/>
      <c r="F3" s="94"/>
      <c r="G3" s="1"/>
      <c r="H3" s="95" t="s">
        <v>58</v>
      </c>
      <c r="I3" s="46"/>
      <c r="J3" s="46"/>
      <c r="K3" s="46"/>
      <c r="L3" s="46"/>
      <c r="M3" s="46"/>
    </row>
    <row r="4" spans="1:13" ht="15.75">
      <c r="A4" s="94"/>
      <c r="B4" s="94"/>
      <c r="C4" s="94"/>
      <c r="D4" s="44"/>
      <c r="E4" s="1"/>
      <c r="F4" s="1"/>
      <c r="G4" s="96" t="s">
        <v>59</v>
      </c>
      <c r="H4" s="46"/>
      <c r="I4" s="46"/>
      <c r="J4" s="46"/>
      <c r="K4" s="46"/>
      <c r="L4" s="46"/>
      <c r="M4" s="46"/>
    </row>
    <row r="5" spans="1:13" ht="15.75">
      <c r="A5" s="94"/>
      <c r="B5" s="94"/>
      <c r="C5" s="94"/>
      <c r="D5" s="44"/>
      <c r="E5" s="1"/>
      <c r="F5" s="44"/>
      <c r="G5" s="1"/>
      <c r="H5" s="97" t="s">
        <v>60</v>
      </c>
      <c r="I5" s="46"/>
      <c r="J5" s="46"/>
      <c r="K5" s="46"/>
      <c r="L5" s="46"/>
      <c r="M5" s="46"/>
    </row>
    <row r="6" spans="1:13" ht="15.75">
      <c r="A6" s="94"/>
      <c r="B6" s="94"/>
      <c r="C6" s="94"/>
      <c r="D6" s="44"/>
      <c r="E6" s="1"/>
      <c r="F6" s="1"/>
      <c r="G6" s="44"/>
      <c r="H6" s="45" t="s">
        <v>61</v>
      </c>
      <c r="I6" s="46"/>
      <c r="J6" s="46"/>
      <c r="K6" s="46"/>
      <c r="L6" s="46"/>
      <c r="M6" s="46"/>
    </row>
    <row r="7" spans="1:13" ht="15.75" thickBot="1">
      <c r="A7" s="94"/>
      <c r="B7" s="94"/>
      <c r="C7" s="94"/>
      <c r="D7" s="94"/>
      <c r="E7" s="94"/>
      <c r="F7" s="46"/>
      <c r="G7" s="46"/>
      <c r="H7" s="46"/>
      <c r="I7" s="46"/>
      <c r="J7" s="46"/>
      <c r="K7" s="46"/>
      <c r="L7" s="46"/>
      <c r="M7" s="46"/>
    </row>
    <row r="8" spans="1:13" ht="15.75">
      <c r="A8" s="98" t="s">
        <v>10</v>
      </c>
      <c r="B8" s="133" t="s">
        <v>62</v>
      </c>
      <c r="C8" s="133" t="s">
        <v>63</v>
      </c>
      <c r="D8" s="133" t="s">
        <v>64</v>
      </c>
      <c r="E8" s="133" t="s">
        <v>65</v>
      </c>
      <c r="F8" s="133" t="s">
        <v>66</v>
      </c>
      <c r="G8" s="133" t="s">
        <v>67</v>
      </c>
      <c r="H8" s="129" t="s">
        <v>68</v>
      </c>
      <c r="I8" s="129"/>
      <c r="J8" s="129"/>
      <c r="K8" s="129"/>
      <c r="L8" s="129"/>
      <c r="M8" s="130"/>
    </row>
    <row r="9" spans="1:13" ht="15.75">
      <c r="A9" s="99"/>
      <c r="B9" s="134"/>
      <c r="C9" s="134"/>
      <c r="D9" s="134"/>
      <c r="E9" s="134"/>
      <c r="F9" s="134"/>
      <c r="G9" s="134"/>
      <c r="H9" s="131" t="s">
        <v>69</v>
      </c>
      <c r="I9" s="131"/>
      <c r="J9" s="131" t="s">
        <v>85</v>
      </c>
      <c r="K9" s="131"/>
      <c r="L9" s="131" t="s">
        <v>86</v>
      </c>
      <c r="M9" s="132"/>
    </row>
    <row r="10" spans="1:13" ht="28.5">
      <c r="A10" s="99"/>
      <c r="B10" s="134"/>
      <c r="C10" s="134"/>
      <c r="D10" s="134"/>
      <c r="E10" s="134"/>
      <c r="F10" s="134"/>
      <c r="G10" s="134"/>
      <c r="H10" s="100" t="s">
        <v>70</v>
      </c>
      <c r="I10" s="100" t="s">
        <v>71</v>
      </c>
      <c r="J10" s="100" t="s">
        <v>70</v>
      </c>
      <c r="K10" s="100" t="s">
        <v>71</v>
      </c>
      <c r="L10" s="100" t="s">
        <v>70</v>
      </c>
      <c r="M10" s="101" t="s">
        <v>71</v>
      </c>
    </row>
    <row r="11" spans="1:13" ht="16.5">
      <c r="A11" s="99" t="s">
        <v>72</v>
      </c>
      <c r="B11" s="102" t="s">
        <v>73</v>
      </c>
      <c r="C11" s="102" t="s">
        <v>74</v>
      </c>
      <c r="D11" s="102" t="s">
        <v>75</v>
      </c>
      <c r="E11" s="103" t="s">
        <v>76</v>
      </c>
      <c r="F11" s="102" t="s">
        <v>77</v>
      </c>
      <c r="G11" s="104" t="s">
        <v>78</v>
      </c>
      <c r="H11" s="102">
        <v>12</v>
      </c>
      <c r="I11" s="102" t="s">
        <v>87</v>
      </c>
      <c r="J11" s="102">
        <v>12</v>
      </c>
      <c r="K11" s="102" t="s">
        <v>88</v>
      </c>
      <c r="L11" s="102">
        <v>12</v>
      </c>
      <c r="M11" s="105" t="s">
        <v>89</v>
      </c>
    </row>
    <row r="12" spans="1:13" ht="17.25" thickBot="1">
      <c r="A12" s="106" t="s">
        <v>79</v>
      </c>
      <c r="B12" s="107" t="s">
        <v>73</v>
      </c>
      <c r="C12" s="107" t="s">
        <v>74</v>
      </c>
      <c r="D12" s="107" t="s">
        <v>80</v>
      </c>
      <c r="E12" s="108" t="s">
        <v>76</v>
      </c>
      <c r="F12" s="107" t="s">
        <v>77</v>
      </c>
      <c r="G12" s="109" t="s">
        <v>78</v>
      </c>
      <c r="H12" s="107">
        <v>12</v>
      </c>
      <c r="I12" s="110" t="s">
        <v>90</v>
      </c>
      <c r="J12" s="107">
        <v>12</v>
      </c>
      <c r="K12" s="110" t="s">
        <v>91</v>
      </c>
      <c r="L12" s="107">
        <v>12</v>
      </c>
      <c r="M12" s="111" t="s">
        <v>92</v>
      </c>
    </row>
    <row r="13" spans="1:13" ht="15">
      <c r="A13" s="94"/>
      <c r="B13" s="94"/>
      <c r="C13" s="94"/>
      <c r="D13" s="94"/>
      <c r="E13" s="94"/>
      <c r="F13" s="46"/>
      <c r="G13" s="46"/>
      <c r="H13" s="46"/>
      <c r="I13" s="46"/>
      <c r="J13" s="46"/>
      <c r="K13" s="46"/>
      <c r="L13" s="46"/>
      <c r="M13" s="46"/>
    </row>
    <row r="14" spans="1:13" ht="15.75">
      <c r="A14" s="112" t="s">
        <v>81</v>
      </c>
      <c r="B14" s="94"/>
      <c r="C14" s="94"/>
      <c r="D14" s="94"/>
      <c r="E14" s="94"/>
      <c r="F14" s="46"/>
      <c r="G14" s="46"/>
      <c r="H14" s="46"/>
      <c r="I14" s="46" t="s">
        <v>82</v>
      </c>
      <c r="J14" s="46"/>
      <c r="K14" s="46"/>
      <c r="L14" s="46"/>
      <c r="M14" s="46"/>
    </row>
    <row r="15" spans="1:13" ht="15">
      <c r="A15" s="94"/>
      <c r="B15" s="94"/>
      <c r="C15" s="94"/>
      <c r="D15" s="94"/>
      <c r="E15" s="94"/>
      <c r="F15" s="46"/>
      <c r="G15" s="46"/>
      <c r="H15" s="46"/>
      <c r="I15" s="46"/>
      <c r="J15" s="46"/>
      <c r="K15" s="46"/>
      <c r="L15" s="46"/>
      <c r="M15" s="46"/>
    </row>
    <row r="16" spans="1:13" ht="15">
      <c r="A16" s="94" t="s">
        <v>83</v>
      </c>
      <c r="B16" s="94"/>
      <c r="C16" s="94"/>
      <c r="D16" s="94"/>
      <c r="E16" s="94"/>
      <c r="F16" s="46"/>
      <c r="G16" s="46"/>
      <c r="H16" s="46"/>
      <c r="I16" s="46" t="s">
        <v>84</v>
      </c>
      <c r="J16" s="46"/>
      <c r="K16" s="46"/>
      <c r="L16" s="46"/>
      <c r="M16" s="46"/>
    </row>
  </sheetData>
  <sheetProtection/>
  <mergeCells count="10">
    <mergeCell ref="H8:M8"/>
    <mergeCell ref="H9:I9"/>
    <mergeCell ref="J9:K9"/>
    <mergeCell ref="L9:M9"/>
    <mergeCell ref="B8:B10"/>
    <mergeCell ref="C8:C10"/>
    <mergeCell ref="D8:D10"/>
    <mergeCell ref="E8:E10"/>
    <mergeCell ref="F8:F10"/>
    <mergeCell ref="G8:G10"/>
  </mergeCells>
  <printOptions/>
  <pageMargins left="0.43" right="0.15748031496062992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Q19"/>
  <sheetViews>
    <sheetView zoomScalePageLayoutView="0" workbookViewId="0" topLeftCell="A1">
      <selection activeCell="A3" sqref="A3:Q20"/>
    </sheetView>
  </sheetViews>
  <sheetFormatPr defaultColWidth="9.140625" defaultRowHeight="15"/>
  <cols>
    <col min="2" max="2" width="16.7109375" style="0" customWidth="1"/>
    <col min="3" max="3" width="15.57421875" style="0" customWidth="1"/>
    <col min="4" max="4" width="14.7109375" style="0" customWidth="1"/>
    <col min="5" max="5" width="14.00390625" style="0" customWidth="1"/>
  </cols>
  <sheetData>
    <row r="3" spans="1:17" ht="15.75">
      <c r="A3" s="94"/>
      <c r="B3" s="94"/>
      <c r="C3" s="94"/>
      <c r="D3" s="1"/>
      <c r="E3" s="94"/>
      <c r="F3" s="113"/>
      <c r="G3" s="45" t="s">
        <v>93</v>
      </c>
      <c r="H3" s="46"/>
      <c r="I3" s="46"/>
      <c r="J3" s="46"/>
      <c r="K3" s="46"/>
      <c r="L3" s="46"/>
      <c r="M3" s="46"/>
      <c r="N3" s="114"/>
      <c r="O3" s="114"/>
      <c r="P3" s="114"/>
      <c r="Q3" s="114"/>
    </row>
    <row r="4" spans="1:17" ht="15.75">
      <c r="A4" s="94"/>
      <c r="B4" s="94"/>
      <c r="C4" s="94"/>
      <c r="D4" s="1"/>
      <c r="E4" s="94"/>
      <c r="F4" s="113"/>
      <c r="G4" s="44"/>
      <c r="H4" s="45" t="s">
        <v>94</v>
      </c>
      <c r="I4" s="46"/>
      <c r="J4" s="46"/>
      <c r="K4" s="46"/>
      <c r="L4" s="46"/>
      <c r="M4" s="46"/>
      <c r="N4" s="114"/>
      <c r="O4" s="114"/>
      <c r="P4" s="114"/>
      <c r="Q4" s="114"/>
    </row>
    <row r="5" spans="1:17" ht="15">
      <c r="A5" s="115"/>
      <c r="B5" s="115"/>
      <c r="C5" s="115"/>
      <c r="D5" s="115"/>
      <c r="E5" s="115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</row>
    <row r="6" spans="1:17" ht="63">
      <c r="A6" s="116" t="s">
        <v>95</v>
      </c>
      <c r="B6" s="116" t="s">
        <v>96</v>
      </c>
      <c r="C6" s="116" t="s">
        <v>97</v>
      </c>
      <c r="D6" s="116" t="s">
        <v>98</v>
      </c>
      <c r="E6" s="116" t="s">
        <v>97</v>
      </c>
      <c r="F6" s="117"/>
      <c r="G6" s="118" t="s">
        <v>69</v>
      </c>
      <c r="H6" s="119"/>
      <c r="I6" s="120"/>
      <c r="J6" s="117"/>
      <c r="K6" s="118" t="s">
        <v>85</v>
      </c>
      <c r="L6" s="119"/>
      <c r="M6" s="120"/>
      <c r="N6" s="117"/>
      <c r="O6" s="118" t="s">
        <v>86</v>
      </c>
      <c r="P6" s="119"/>
      <c r="Q6" s="120"/>
    </row>
    <row r="7" spans="1:17" ht="15.75">
      <c r="A7" s="121"/>
      <c r="B7" s="121"/>
      <c r="C7" s="121"/>
      <c r="D7" s="121"/>
      <c r="E7" s="121"/>
      <c r="F7" s="122" t="s">
        <v>99</v>
      </c>
      <c r="G7" s="122" t="s">
        <v>100</v>
      </c>
      <c r="H7" s="122" t="s">
        <v>101</v>
      </c>
      <c r="I7" s="123" t="s">
        <v>102</v>
      </c>
      <c r="J7" s="122" t="s">
        <v>99</v>
      </c>
      <c r="K7" s="122" t="s">
        <v>100</v>
      </c>
      <c r="L7" s="122" t="s">
        <v>101</v>
      </c>
      <c r="M7" s="123" t="s">
        <v>102</v>
      </c>
      <c r="N7" s="122" t="s">
        <v>99</v>
      </c>
      <c r="O7" s="122" t="s">
        <v>100</v>
      </c>
      <c r="P7" s="122" t="s">
        <v>101</v>
      </c>
      <c r="Q7" s="123" t="s">
        <v>102</v>
      </c>
    </row>
    <row r="8" spans="1:17" ht="36.75" customHeight="1">
      <c r="A8" s="122" t="s">
        <v>72</v>
      </c>
      <c r="B8" s="122" t="s">
        <v>103</v>
      </c>
      <c r="C8" s="122" t="s">
        <v>74</v>
      </c>
      <c r="D8" s="124" t="s">
        <v>104</v>
      </c>
      <c r="E8" s="122" t="s">
        <v>74</v>
      </c>
      <c r="F8" s="122">
        <v>31.03</v>
      </c>
      <c r="G8" s="122">
        <v>1.852</v>
      </c>
      <c r="H8" s="122">
        <v>79</v>
      </c>
      <c r="I8" s="122">
        <v>230.3</v>
      </c>
      <c r="J8" s="122">
        <v>42.79</v>
      </c>
      <c r="K8" s="122">
        <v>2.149</v>
      </c>
      <c r="L8" s="122">
        <v>108</v>
      </c>
      <c r="M8" s="122">
        <v>224.1</v>
      </c>
      <c r="N8" s="122">
        <v>44.41</v>
      </c>
      <c r="O8" s="122">
        <v>1.793</v>
      </c>
      <c r="P8" s="122">
        <v>112</v>
      </c>
      <c r="Q8" s="122">
        <v>225.9</v>
      </c>
    </row>
    <row r="9" spans="1:17" ht="36.75" customHeight="1">
      <c r="A9" s="122" t="s">
        <v>79</v>
      </c>
      <c r="B9" s="122" t="s">
        <v>105</v>
      </c>
      <c r="C9" s="122" t="s">
        <v>74</v>
      </c>
      <c r="D9" s="124" t="s">
        <v>104</v>
      </c>
      <c r="E9" s="122" t="s">
        <v>74</v>
      </c>
      <c r="F9" s="122">
        <v>31.51</v>
      </c>
      <c r="G9" s="122">
        <v>3.591</v>
      </c>
      <c r="H9" s="122">
        <v>82</v>
      </c>
      <c r="I9" s="122">
        <v>229.6</v>
      </c>
      <c r="J9" s="122">
        <v>42.14</v>
      </c>
      <c r="K9" s="122">
        <v>0.681</v>
      </c>
      <c r="L9" s="122">
        <v>112</v>
      </c>
      <c r="M9" s="122">
        <v>223.1</v>
      </c>
      <c r="N9" s="122">
        <v>43.86</v>
      </c>
      <c r="O9" s="122">
        <v>0.982</v>
      </c>
      <c r="P9" s="122">
        <v>116</v>
      </c>
      <c r="Q9" s="122">
        <v>224.7</v>
      </c>
    </row>
    <row r="10" spans="1:17" ht="36.75" customHeight="1">
      <c r="A10" s="122" t="s">
        <v>106</v>
      </c>
      <c r="B10" s="122" t="s">
        <v>107</v>
      </c>
      <c r="C10" s="122" t="s">
        <v>76</v>
      </c>
      <c r="D10" s="124" t="s">
        <v>108</v>
      </c>
      <c r="E10" s="122" t="s">
        <v>109</v>
      </c>
      <c r="F10" s="122">
        <v>6.123</v>
      </c>
      <c r="G10" s="122">
        <v>0.348</v>
      </c>
      <c r="H10" s="122">
        <v>32</v>
      </c>
      <c r="I10" s="122">
        <v>114.9</v>
      </c>
      <c r="J10" s="122">
        <v>9.905</v>
      </c>
      <c r="K10" s="122">
        <v>1.821</v>
      </c>
      <c r="L10" s="122">
        <v>53</v>
      </c>
      <c r="M10" s="122">
        <v>111.1</v>
      </c>
      <c r="N10" s="122">
        <v>9.136</v>
      </c>
      <c r="O10" s="122">
        <v>0.866</v>
      </c>
      <c r="P10" s="122">
        <v>48</v>
      </c>
      <c r="Q10" s="122">
        <v>112.4</v>
      </c>
    </row>
    <row r="11" spans="1:17" ht="36.75" customHeight="1">
      <c r="A11" s="122" t="s">
        <v>110</v>
      </c>
      <c r="B11" s="122" t="s">
        <v>107</v>
      </c>
      <c r="C11" s="122" t="s">
        <v>76</v>
      </c>
      <c r="D11" s="124" t="s">
        <v>111</v>
      </c>
      <c r="E11" s="122" t="s">
        <v>109</v>
      </c>
      <c r="F11" s="122">
        <v>7.65</v>
      </c>
      <c r="G11" s="122">
        <v>1.499</v>
      </c>
      <c r="H11" s="122">
        <v>32</v>
      </c>
      <c r="I11" s="122">
        <v>115.1</v>
      </c>
      <c r="J11" s="122">
        <v>12</v>
      </c>
      <c r="K11" s="122">
        <v>4.356</v>
      </c>
      <c r="L11" s="122">
        <v>698</v>
      </c>
      <c r="M11" s="122">
        <v>111.4</v>
      </c>
      <c r="N11" s="122">
        <v>9.617</v>
      </c>
      <c r="O11" s="122">
        <v>2.346</v>
      </c>
      <c r="P11" s="122">
        <v>54</v>
      </c>
      <c r="Q11" s="122">
        <v>112.6</v>
      </c>
    </row>
    <row r="12" spans="1:17" ht="36.75" customHeight="1">
      <c r="A12" s="122" t="s">
        <v>112</v>
      </c>
      <c r="B12" s="122" t="s">
        <v>107</v>
      </c>
      <c r="C12" s="122" t="s">
        <v>76</v>
      </c>
      <c r="D12" s="124" t="s">
        <v>113</v>
      </c>
      <c r="E12" s="122" t="s">
        <v>109</v>
      </c>
      <c r="F12" s="122">
        <v>4.035</v>
      </c>
      <c r="G12" s="122">
        <v>1.782</v>
      </c>
      <c r="H12" s="122">
        <v>22</v>
      </c>
      <c r="I12" s="122">
        <v>114.9</v>
      </c>
      <c r="J12" s="122">
        <v>6.264</v>
      </c>
      <c r="K12" s="122">
        <v>1.89</v>
      </c>
      <c r="L12" s="122">
        <v>34</v>
      </c>
      <c r="M12" s="122">
        <v>111.1</v>
      </c>
      <c r="N12" s="122">
        <v>7.634</v>
      </c>
      <c r="O12" s="122">
        <v>1.99</v>
      </c>
      <c r="P12" s="122">
        <v>41</v>
      </c>
      <c r="Q12" s="122">
        <v>112.4</v>
      </c>
    </row>
    <row r="13" spans="1:17" ht="36.75" customHeight="1">
      <c r="A13" s="122" t="s">
        <v>114</v>
      </c>
      <c r="B13" s="122" t="s">
        <v>107</v>
      </c>
      <c r="C13" s="122" t="s">
        <v>76</v>
      </c>
      <c r="D13" s="124" t="s">
        <v>115</v>
      </c>
      <c r="E13" s="122" t="s">
        <v>109</v>
      </c>
      <c r="F13" s="122">
        <v>43.4</v>
      </c>
      <c r="G13" s="122">
        <v>11.68</v>
      </c>
      <c r="H13" s="122">
        <v>226</v>
      </c>
      <c r="I13" s="122">
        <v>115.1</v>
      </c>
      <c r="J13" s="122">
        <v>56.93</v>
      </c>
      <c r="K13" s="122">
        <v>11.41</v>
      </c>
      <c r="L13" s="122">
        <v>303</v>
      </c>
      <c r="M13" s="122">
        <v>111.1</v>
      </c>
      <c r="N13" s="122">
        <v>61.34</v>
      </c>
      <c r="O13" s="122">
        <v>13.27</v>
      </c>
      <c r="P13" s="122">
        <v>324</v>
      </c>
      <c r="Q13" s="122">
        <v>112.4</v>
      </c>
    </row>
    <row r="14" spans="1:17" ht="36.75" customHeight="1">
      <c r="A14" s="122" t="s">
        <v>116</v>
      </c>
      <c r="B14" s="123" t="s">
        <v>117</v>
      </c>
      <c r="C14" s="122" t="s">
        <v>76</v>
      </c>
      <c r="D14" s="124" t="s">
        <v>104</v>
      </c>
      <c r="E14" s="122" t="s">
        <v>76</v>
      </c>
      <c r="F14" s="125">
        <v>30.7</v>
      </c>
      <c r="G14" s="125">
        <v>4.22</v>
      </c>
      <c r="H14" s="125">
        <v>156</v>
      </c>
      <c r="I14" s="125">
        <v>230.3</v>
      </c>
      <c r="J14" s="125">
        <v>42.28</v>
      </c>
      <c r="K14" s="125">
        <v>1.548</v>
      </c>
      <c r="L14" s="125">
        <v>221</v>
      </c>
      <c r="M14" s="125">
        <v>224.1</v>
      </c>
      <c r="N14" s="125">
        <v>44.14</v>
      </c>
      <c r="O14" s="125">
        <v>3.845</v>
      </c>
      <c r="P14" s="125">
        <v>229</v>
      </c>
      <c r="Q14" s="125">
        <v>225.9</v>
      </c>
    </row>
    <row r="15" spans="1:17" ht="36.75" customHeight="1">
      <c r="A15" s="122" t="s">
        <v>118</v>
      </c>
      <c r="B15" s="123" t="s">
        <v>119</v>
      </c>
      <c r="C15" s="122" t="s">
        <v>76</v>
      </c>
      <c r="D15" s="124" t="s">
        <v>104</v>
      </c>
      <c r="E15" s="122" t="s">
        <v>76</v>
      </c>
      <c r="F15" s="122">
        <v>30.1</v>
      </c>
      <c r="G15" s="122">
        <v>4.139</v>
      </c>
      <c r="H15" s="122">
        <v>155</v>
      </c>
      <c r="I15" s="122">
        <v>229.6</v>
      </c>
      <c r="J15" s="122">
        <v>42.29</v>
      </c>
      <c r="K15" s="122">
        <v>1.187</v>
      </c>
      <c r="L15" s="122">
        <v>222</v>
      </c>
      <c r="M15" s="122">
        <v>223.1</v>
      </c>
      <c r="N15" s="122">
        <v>43.84</v>
      </c>
      <c r="O15" s="122">
        <v>3.504</v>
      </c>
      <c r="P15" s="122">
        <v>230</v>
      </c>
      <c r="Q15" s="122">
        <v>224.7</v>
      </c>
    </row>
    <row r="16" spans="1:17" ht="15.75">
      <c r="A16" s="135" t="s">
        <v>123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</row>
    <row r="17" spans="1:17" ht="15.75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</row>
    <row r="18" spans="1:17" ht="15.75">
      <c r="A18" s="96" t="s">
        <v>120</v>
      </c>
      <c r="B18" s="94"/>
      <c r="C18" s="94"/>
      <c r="D18" s="94"/>
      <c r="E18" s="94"/>
      <c r="F18" s="46"/>
      <c r="G18" s="46"/>
      <c r="H18" s="46"/>
      <c r="I18" s="46"/>
      <c r="J18" s="46"/>
      <c r="K18" s="127" t="s">
        <v>82</v>
      </c>
      <c r="L18" s="46"/>
      <c r="M18" s="46"/>
      <c r="N18" s="46"/>
      <c r="O18" s="46"/>
      <c r="P18" s="46"/>
      <c r="Q18" s="46"/>
    </row>
    <row r="19" spans="1:17" ht="15.75">
      <c r="A19" s="94" t="s">
        <v>121</v>
      </c>
      <c r="B19" s="94"/>
      <c r="C19" s="94"/>
      <c r="D19" s="94"/>
      <c r="E19" s="94"/>
      <c r="F19" s="46"/>
      <c r="G19" s="46"/>
      <c r="H19" s="46"/>
      <c r="I19" s="46"/>
      <c r="J19" s="46"/>
      <c r="K19" s="128" t="s">
        <v>122</v>
      </c>
      <c r="L19" s="46"/>
      <c r="M19" s="46"/>
      <c r="N19" s="95"/>
      <c r="O19" s="95"/>
      <c r="P19" s="95"/>
      <c r="Q19" s="95"/>
    </row>
  </sheetData>
  <sheetProtection/>
  <mergeCells count="1">
    <mergeCell ref="A16:Q16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Татьяна</cp:lastModifiedBy>
  <cp:lastPrinted>2017-07-07T05:42:47Z</cp:lastPrinted>
  <dcterms:created xsi:type="dcterms:W3CDTF">2017-07-06T05:44:15Z</dcterms:created>
  <dcterms:modified xsi:type="dcterms:W3CDTF">2017-07-17T06:53:47Z</dcterms:modified>
  <cp:category/>
  <cp:version/>
  <cp:contentType/>
  <cp:contentStatus/>
</cp:coreProperties>
</file>